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/>
  <mc:AlternateContent xmlns:mc="http://schemas.openxmlformats.org/markup-compatibility/2006">
    <mc:Choice Requires="x15">
      <x15ac:absPath xmlns:x15ac="http://schemas.microsoft.com/office/spreadsheetml/2010/11/ac" url="\\fs01\suidou\★業務グループ（本多）\11_業務関係（長洲）\00_財政課\06_令和06年度\070124_【財政課〆切 24（火）】Fw 公営企業に係る経営比較分析表（令和５年度決算）の分析等について\"/>
    </mc:Choice>
  </mc:AlternateContent>
  <xr:revisionPtr revIDLastSave="0" documentId="13_ncr:1_{79652C37-6A02-4667-B291-F3D2B29A494B}" xr6:coauthVersionLast="36" xr6:coauthVersionMax="36" xr10:uidLastSave="{00000000-0000-0000-0000-000000000000}"/>
  <workbookProtection workbookAlgorithmName="SHA-512" workbookHashValue="rG/hSNgw6ySjLFg4um361ULnRO/9nrvIN/5mfmolAA0IMejP1eZRobrXSLEDWhd3ScHmqlC8br+cRZQAUYSCSw==" workbookSaltValue="lDtN2o8DObieYtx9bbJqRA==" workbookSpinCount="100000" lockStructure="1"/>
  <bookViews>
    <workbookView xWindow="0" yWindow="0" windowWidth="23040" windowHeight="921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N85" i="4" s="1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I10" i="4" s="1"/>
  <c r="N6" i="5"/>
  <c r="B10" i="4" s="1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M85" i="4"/>
  <c r="K85" i="4"/>
  <c r="J85" i="4"/>
  <c r="H85" i="4"/>
  <c r="G85" i="4"/>
  <c r="BB10" i="4"/>
  <c r="AT10" i="4"/>
  <c r="AL10" i="4"/>
  <c r="W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<sst xmlns="http://schemas.openxmlformats.org/spreadsheetml/2006/main" count="228" uniqueCount="113">
  <si>
    <t>経営比較分析表（令和5年度決算）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</si>
  <si>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</si>
  <si>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</si>
  <si>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</si>
  <si>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</si>
  <si>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</si>
  <si>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</si>
  <si>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</si>
  <si>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</si>
  <si>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</si>
  <si>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</si>
  <si>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</si>
  <si>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</si>
  <si>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</si>
  <si>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</si>
  <si>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</si>
  <si>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</si>
  <si>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</si>
  <si>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</si>
  <si>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</si>
  <si>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</si>
  <si>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</si>
  <si>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</si>
  <si>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</si>
  <si>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</si>
  <si>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</si>
  <si>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</si>
  <si>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</si>
  <si>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</si>
  <si>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</si>
  <si>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</si>
  <si>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</si>
  <si>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</si>
  <si>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</si>
  <si>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</si>
  <si>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</si>
  <si>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</si>
  <si>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</si>
  <si>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</si>
  <si>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</si>
  <si>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</si>
  <si>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</si>
  <si>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</si>
  <si>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</si>
  <si>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</si>
  <si>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</si>
  <si>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</si>
  <si>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</si>
  <si>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</si>
  <si>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</si>
  <si>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</si>
  <si>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</si>
  <si>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</si>
  <si>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</si>
  <si>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</si>
  <si>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</si>
  <si>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</si>
  <si>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</si>
  <si>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</si>
  <si>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</si>
  <si>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</si>
  <si>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</si>
  <si>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</si>
  <si>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</si>
  <si>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</si>
  <si>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</si>
  <si>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</si>
  <si>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</si>
  <si>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</si>
  <si>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</si>
  <si>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</si>
  <si>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</si>
  <si>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</si>
  <si>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</si>
  <si>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</si>
  <si>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</si>
  <si>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</si>
  <si>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</si>
  <si>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</si>
  <si>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</si>
  <si>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</si>
  <si>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</si>
  <si>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</si>
  <si>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</si>
  <si>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</si>
  <si>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</si>
  <si>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</si>
  <si>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</si>
  <si>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</si>
  <si>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</si>
  <si>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</si>
  <si>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</si>
  <si>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</si>
  <si>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茨城県　茨城町</t>
  </si>
  <si>
    <t>法適用</t>
  </si>
  <si>
    <t>水道事業</t>
  </si>
  <si>
    <t>末端給水事業</t>
  </si>
  <si>
    <t>A6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</si>
  <si>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</si>
  <si>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</si>
  <si>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</si>
  <si>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</si>
  <si>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</si>
  <si>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</si>
  <si>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</si>
  <si>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</si>
  <si>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</si>
  <si>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</si>
  <si>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</si>
  <si>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</si>
  <si>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①経常収支比率及び⑤料金回収率は、共に100％を超えており、類似団体平均値を上回る。単年度収支は黒字を計上し、給水に係る費用も給水収益の収入で賄われているが、更なる費用削減や更新投資等に充てる財源の確保等、今後も健全経営を続けていくため、平成30年度に策定した「茨城町水道事業経営戦略」の進捗管理（事後検証）・更新を行っていく。
⑦施設利用率は、東日本大震災後に減少したが、類似団体平均値を上回る程度に回復してきた。水道加入率の動向や今後想定される人口減少等を踏まえ、適切な施設規模の把握が求められる。
⑧有収率は、減少傾向にあが、類似団体平均値と比較すると高い数値である。要因としては、漏水等が少ないことが考えられるが、石綿セメント管や法定耐用年数を超えた管路が残されており、施設更新計画に基づき管路の更新を行っていく。</t>
    <phoneticPr fontId="4"/>
  </si>
  <si>
    <t>①有形固定資産償却率は、増加傾向にあり、施設の老朽化が進行していると考えられ、類似団体平均値と比較すると高い数値である。
②管路経年化率は、類似団体平均値と比較すると低い数値であり、法定耐用年数を経過した管路が少ないと考えられる。
③管路更新率は、類似団体平均値と比較すると高い数値であるが、道路改良等に併せた配水管の布設替えにより、一時的に管路の更新ペースが高くなったものである。
　浄・配水場施設及び管路の更新については、法定耐用年数を経過したものについて、施設更新計画に基づき、継続的に更新していくことが必要であり、また、更新投資等に充てる財源の確保等も求められる。</t>
    <phoneticPr fontId="4"/>
  </si>
  <si>
    <t>　浄・配水場施設は、計画的に施設の更新を進めているが、浄水施設が建設から40年が経過するなど、事業創設期に築造された施設の更新時期を迎えることとなる。施設の長寿命化、計画的な施設更新を進める。
　管路施設は、石綿管の更新や耐震管への移行が課題となるが、更新計画に基づき計画的に更新を進める。
　これらの施設更新等に多額の費用が見込まれ、財源の確保が求められる。
　今後は、策定した水道事業経営戦略に基づいて、更なる料金収入の確保、経費削減等の経営改善を図っていく必要がある。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</si>
</sst>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0.51</c:v>
                </c:pt>
                <c:pt idx="1">
                  <c:v>0.13</c:v>
                </c:pt>
                <c:pt idx="2">
                  <c:v>0.79</c:v>
                </c:pt>
                <c:pt idx="3">
                  <c:v>0.85</c:v>
                </c:pt>
                <c:pt idx="4">
                  <c:v>0.56999999999999995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A9-4D4A-BA88-0F7D7297B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0.52</c:v>
                </c:pt>
                <c:pt idx="1">
                  <c:v>0.53</c:v>
                </c:pt>
                <c:pt idx="2">
                  <c:v>0.48</c:v>
                </c:pt>
                <c:pt idx="3">
                  <c:v>0.5</c:v>
                </c:pt>
                <c:pt idx="4">
                  <c:v>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A9-4D4A-BA88-0F7D7297B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55.18</c:v>
                </c:pt>
                <c:pt idx="1">
                  <c:v>56.92</c:v>
                </c:pt>
                <c:pt idx="2">
                  <c:v>56.55</c:v>
                </c:pt>
                <c:pt idx="3">
                  <c:v>57.56</c:v>
                </c:pt>
                <c:pt idx="4">
                  <c:v>56.69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75-4BFA-81E6-0CE57C288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55.14</c:v>
                </c:pt>
                <c:pt idx="1">
                  <c:v>55.89</c:v>
                </c:pt>
                <c:pt idx="2">
                  <c:v>55.72</c:v>
                </c:pt>
                <c:pt idx="3">
                  <c:v>55.31</c:v>
                </c:pt>
                <c:pt idx="4">
                  <c:v>55.14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75-4BFA-81E6-0CE57C288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85.79</c:v>
                </c:pt>
                <c:pt idx="1">
                  <c:v>84.72</c:v>
                </c:pt>
                <c:pt idx="2">
                  <c:v>84.23</c:v>
                </c:pt>
                <c:pt idx="3">
                  <c:v>81.849999999999994</c:v>
                </c:pt>
                <c:pt idx="4">
                  <c:v>82.18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62-4DE7-BAE7-AF13699DE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81.39</c:v>
                </c:pt>
                <c:pt idx="1">
                  <c:v>81.27</c:v>
                </c:pt>
                <c:pt idx="2">
                  <c:v>81.260000000000005</c:v>
                </c:pt>
                <c:pt idx="3">
                  <c:v>80.36</c:v>
                </c:pt>
                <c:pt idx="4">
                  <c:v>80.13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62-4DE7-BAE7-AF13699DE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114.97</c:v>
                </c:pt>
                <c:pt idx="1">
                  <c:v>115.82</c:v>
                </c:pt>
                <c:pt idx="2">
                  <c:v>110.26</c:v>
                </c:pt>
                <c:pt idx="3">
                  <c:v>106.89</c:v>
                </c:pt>
                <c:pt idx="4">
                  <c:v>113.43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D-4BF8-8148-2BFA618B3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108.61</c:v>
                </c:pt>
                <c:pt idx="1">
                  <c:v>108.35</c:v>
                </c:pt>
                <c:pt idx="2">
                  <c:v>108.84</c:v>
                </c:pt>
                <c:pt idx="3">
                  <c:v>105.92</c:v>
                </c:pt>
                <c:pt idx="4">
                  <c:v>106.01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CD-4BF8-8148-2BFA618B3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52.4</c:v>
                </c:pt>
                <c:pt idx="1">
                  <c:v>53.07</c:v>
                </c:pt>
                <c:pt idx="2">
                  <c:v>54.33</c:v>
                </c:pt>
                <c:pt idx="3">
                  <c:v>54.68</c:v>
                </c:pt>
                <c:pt idx="4">
                  <c:v>55.48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A8-4A3A-84D7-1A43B87EC6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49.92</c:v>
                </c:pt>
                <c:pt idx="1">
                  <c:v>50.63</c:v>
                </c:pt>
                <c:pt idx="2">
                  <c:v>51.29</c:v>
                </c:pt>
                <c:pt idx="3">
                  <c:v>52.2</c:v>
                </c:pt>
                <c:pt idx="4">
                  <c:v>52.7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A8-4A3A-84D7-1A43B87EC6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5.28</c:v>
                </c:pt>
                <c:pt idx="1">
                  <c:v>5.76</c:v>
                </c:pt>
                <c:pt idx="2">
                  <c:v>6.53</c:v>
                </c:pt>
                <c:pt idx="3">
                  <c:v>7.38</c:v>
                </c:pt>
                <c:pt idx="4">
                  <c:v>7.51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B5-41B2-AE9A-C593DFC61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16.88</c:v>
                </c:pt>
                <c:pt idx="1">
                  <c:v>18.28</c:v>
                </c:pt>
                <c:pt idx="2">
                  <c:v>19.61</c:v>
                </c:pt>
                <c:pt idx="3">
                  <c:v>20.73</c:v>
                </c:pt>
                <c:pt idx="4">
                  <c:v>22.86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B5-41B2-AE9A-C593DFC61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87-4E82-BB45-9AE007058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3.59</c:v>
                </c:pt>
                <c:pt idx="1">
                  <c:v>3.98</c:v>
                </c:pt>
                <c:pt idx="2">
                  <c:v>6.02</c:v>
                </c:pt>
                <c:pt idx="3">
                  <c:v>7.78</c:v>
                </c:pt>
                <c:pt idx="4">
                  <c:v>9.59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87-4E82-BB45-9AE007058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346.79</c:v>
                </c:pt>
                <c:pt idx="1">
                  <c:v>312.66000000000003</c:v>
                </c:pt>
                <c:pt idx="2">
                  <c:v>356.75</c:v>
                </c:pt>
                <c:pt idx="3">
                  <c:v>341.51</c:v>
                </c:pt>
                <c:pt idx="4">
                  <c:v>366.62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0A-4792-8279-C28AE617B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379.08</c:v>
                </c:pt>
                <c:pt idx="1">
                  <c:v>367.55</c:v>
                </c:pt>
                <c:pt idx="2">
                  <c:v>378.56</c:v>
                </c:pt>
                <c:pt idx="3">
                  <c:v>364.46</c:v>
                </c:pt>
                <c:pt idx="4">
                  <c:v>338.89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0A-4792-8279-C28AE617B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351.71</c:v>
                </c:pt>
                <c:pt idx="1">
                  <c:v>342.86</c:v>
                </c:pt>
                <c:pt idx="2">
                  <c:v>338.72</c:v>
                </c:pt>
                <c:pt idx="3">
                  <c:v>351.36</c:v>
                </c:pt>
                <c:pt idx="4">
                  <c:v>369.3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B6-4B87-9010-B754EAC11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398.98</c:v>
                </c:pt>
                <c:pt idx="1">
                  <c:v>418.68</c:v>
                </c:pt>
                <c:pt idx="2">
                  <c:v>395.68</c:v>
                </c:pt>
                <c:pt idx="3">
                  <c:v>403.72</c:v>
                </c:pt>
                <c:pt idx="4">
                  <c:v>400.21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B6-4B87-9010-B754EAC11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114.72</c:v>
                </c:pt>
                <c:pt idx="1">
                  <c:v>115.84</c:v>
                </c:pt>
                <c:pt idx="2">
                  <c:v>109.72</c:v>
                </c:pt>
                <c:pt idx="3">
                  <c:v>105.65</c:v>
                </c:pt>
                <c:pt idx="4">
                  <c:v>108.66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27-432A-86A6-97D7D3B70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98.64</c:v>
                </c:pt>
                <c:pt idx="1">
                  <c:v>94.78</c:v>
                </c:pt>
                <c:pt idx="2">
                  <c:v>97.59</c:v>
                </c:pt>
                <c:pt idx="3">
                  <c:v>92.17</c:v>
                </c:pt>
                <c:pt idx="4">
                  <c:v>92.83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27-432A-86A6-97D7D3B70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196.14</c:v>
                </c:pt>
                <c:pt idx="1">
                  <c:v>193.6</c:v>
                </c:pt>
                <c:pt idx="2">
                  <c:v>204.33</c:v>
                </c:pt>
                <c:pt idx="3">
                  <c:v>212.86</c:v>
                </c:pt>
                <c:pt idx="4">
                  <c:v>209.15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51-41FB-B563-95C9B36EE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178.92</c:v>
                </c:pt>
                <c:pt idx="1">
                  <c:v>181.3</c:v>
                </c:pt>
                <c:pt idx="2">
                  <c:v>181.71</c:v>
                </c:pt>
                <c:pt idx="3">
                  <c:v>188.51</c:v>
                </c:pt>
                <c:pt idx="4">
                  <c:v>189.43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51-41FB-B563-95C9B36EE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16065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【177.56】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G13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8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</row>
    <row r="3" spans="1:78" ht="9.75" customHeight="1" x14ac:dyDescent="0.15">
      <c r="A3" s="2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</row>
    <row r="4" spans="1:78" ht="9.75" customHeight="1" x14ac:dyDescent="0.15">
      <c r="A4" s="2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9" t="str">
        <f>データ!H6</f>
        <v>茨城県　茨城町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80"/>
      <c r="AE6" s="80"/>
      <c r="AF6" s="80"/>
      <c r="AG6" s="80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1" t="s">
        <v>1</v>
      </c>
      <c r="C7" s="62"/>
      <c r="D7" s="62"/>
      <c r="E7" s="62"/>
      <c r="F7" s="62"/>
      <c r="G7" s="62"/>
      <c r="H7" s="62"/>
      <c r="I7" s="61" t="s">
        <v>2</v>
      </c>
      <c r="J7" s="62"/>
      <c r="K7" s="62"/>
      <c r="L7" s="62"/>
      <c r="M7" s="62"/>
      <c r="N7" s="62"/>
      <c r="O7" s="63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2"/>
      <c r="AL7" s="64" t="s">
        <v>6</v>
      </c>
      <c r="AM7" s="64"/>
      <c r="AN7" s="64"/>
      <c r="AO7" s="64"/>
      <c r="AP7" s="64"/>
      <c r="AQ7" s="64"/>
      <c r="AR7" s="64"/>
      <c r="AS7" s="64"/>
      <c r="AT7" s="61" t="s">
        <v>7</v>
      </c>
      <c r="AU7" s="62"/>
      <c r="AV7" s="62"/>
      <c r="AW7" s="62"/>
      <c r="AX7" s="62"/>
      <c r="AY7" s="62"/>
      <c r="AZ7" s="62"/>
      <c r="BA7" s="62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72" t="str">
        <f>データ!$I$6</f>
        <v>法適用</v>
      </c>
      <c r="C8" s="73"/>
      <c r="D8" s="73"/>
      <c r="E8" s="73"/>
      <c r="F8" s="73"/>
      <c r="G8" s="73"/>
      <c r="H8" s="73"/>
      <c r="I8" s="72" t="str">
        <f>データ!$J$6</f>
        <v>水道事業</v>
      </c>
      <c r="J8" s="73"/>
      <c r="K8" s="73"/>
      <c r="L8" s="73"/>
      <c r="M8" s="73"/>
      <c r="N8" s="73"/>
      <c r="O8" s="74"/>
      <c r="P8" s="75" t="str">
        <f>データ!$K$6</f>
        <v>末端給水事業</v>
      </c>
      <c r="Q8" s="75"/>
      <c r="R8" s="75"/>
      <c r="S8" s="75"/>
      <c r="T8" s="75"/>
      <c r="U8" s="75"/>
      <c r="V8" s="75"/>
      <c r="W8" s="75" t="str">
        <f>データ!$L$6</f>
        <v>A6</v>
      </c>
      <c r="X8" s="75"/>
      <c r="Y8" s="75"/>
      <c r="Z8" s="75"/>
      <c r="AA8" s="75"/>
      <c r="AB8" s="75"/>
      <c r="AC8" s="75"/>
      <c r="AD8" s="75" t="str">
        <f>データ!$M$6</f>
        <v>非設置</v>
      </c>
      <c r="AE8" s="75"/>
      <c r="AF8" s="75"/>
      <c r="AG8" s="75"/>
      <c r="AH8" s="75"/>
      <c r="AI8" s="75"/>
      <c r="AJ8" s="75"/>
      <c r="AK8" s="2"/>
      <c r="AL8" s="58">
        <f>データ!$R$6</f>
        <v>30784</v>
      </c>
      <c r="AM8" s="58"/>
      <c r="AN8" s="58"/>
      <c r="AO8" s="58"/>
      <c r="AP8" s="58"/>
      <c r="AQ8" s="58"/>
      <c r="AR8" s="58"/>
      <c r="AS8" s="58"/>
      <c r="AT8" s="55">
        <f>データ!$S$6</f>
        <v>121.58</v>
      </c>
      <c r="AU8" s="56"/>
      <c r="AV8" s="56"/>
      <c r="AW8" s="56"/>
      <c r="AX8" s="56"/>
      <c r="AY8" s="56"/>
      <c r="AZ8" s="56"/>
      <c r="BA8" s="56"/>
      <c r="BB8" s="45">
        <f>データ!$T$6</f>
        <v>253.2</v>
      </c>
      <c r="BC8" s="45"/>
      <c r="BD8" s="45"/>
      <c r="BE8" s="45"/>
      <c r="BF8" s="45"/>
      <c r="BG8" s="45"/>
      <c r="BH8" s="45"/>
      <c r="BI8" s="45"/>
      <c r="BJ8" s="3"/>
      <c r="BK8" s="3"/>
      <c r="BL8" s="76" t="s">
        <v>10</v>
      </c>
      <c r="BM8" s="77"/>
      <c r="BN8" s="59" t="s">
        <v>11</v>
      </c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60"/>
    </row>
    <row r="9" spans="1:78" ht="18.75" customHeight="1" x14ac:dyDescent="0.15">
      <c r="A9" s="2"/>
      <c r="B9" s="61" t="s">
        <v>12</v>
      </c>
      <c r="C9" s="62"/>
      <c r="D9" s="62"/>
      <c r="E9" s="62"/>
      <c r="F9" s="62"/>
      <c r="G9" s="62"/>
      <c r="H9" s="62"/>
      <c r="I9" s="61" t="s">
        <v>13</v>
      </c>
      <c r="J9" s="62"/>
      <c r="K9" s="62"/>
      <c r="L9" s="62"/>
      <c r="M9" s="62"/>
      <c r="N9" s="62"/>
      <c r="O9" s="63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2"/>
      <c r="AE9" s="2"/>
      <c r="AF9" s="2"/>
      <c r="AG9" s="2"/>
      <c r="AH9" s="2"/>
      <c r="AI9" s="2"/>
      <c r="AJ9" s="2"/>
      <c r="AK9" s="2"/>
      <c r="AL9" s="64" t="s">
        <v>16</v>
      </c>
      <c r="AM9" s="64"/>
      <c r="AN9" s="64"/>
      <c r="AO9" s="64"/>
      <c r="AP9" s="64"/>
      <c r="AQ9" s="64"/>
      <c r="AR9" s="64"/>
      <c r="AS9" s="64"/>
      <c r="AT9" s="61" t="s">
        <v>17</v>
      </c>
      <c r="AU9" s="62"/>
      <c r="AV9" s="62"/>
      <c r="AW9" s="62"/>
      <c r="AX9" s="62"/>
      <c r="AY9" s="62"/>
      <c r="AZ9" s="62"/>
      <c r="BA9" s="62"/>
      <c r="BB9" s="64" t="s">
        <v>18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19</v>
      </c>
      <c r="BM9" s="66"/>
      <c r="BN9" s="67" t="s">
        <v>20</v>
      </c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8"/>
    </row>
    <row r="10" spans="1:78" ht="18.75" customHeight="1" x14ac:dyDescent="0.15">
      <c r="A10" s="2"/>
      <c r="B10" s="55" t="str">
        <f>データ!$N$6</f>
        <v>-</v>
      </c>
      <c r="C10" s="56"/>
      <c r="D10" s="56"/>
      <c r="E10" s="56"/>
      <c r="F10" s="56"/>
      <c r="G10" s="56"/>
      <c r="H10" s="56"/>
      <c r="I10" s="55">
        <f>データ!$O$6</f>
        <v>69.72</v>
      </c>
      <c r="J10" s="56"/>
      <c r="K10" s="56"/>
      <c r="L10" s="56"/>
      <c r="M10" s="56"/>
      <c r="N10" s="56"/>
      <c r="O10" s="57"/>
      <c r="P10" s="45">
        <f>データ!$P$6</f>
        <v>88.21</v>
      </c>
      <c r="Q10" s="45"/>
      <c r="R10" s="45"/>
      <c r="S10" s="45"/>
      <c r="T10" s="45"/>
      <c r="U10" s="45"/>
      <c r="V10" s="45"/>
      <c r="W10" s="58">
        <f>データ!$Q$6</f>
        <v>4169</v>
      </c>
      <c r="X10" s="58"/>
      <c r="Y10" s="58"/>
      <c r="Z10" s="58"/>
      <c r="AA10" s="58"/>
      <c r="AB10" s="58"/>
      <c r="AC10" s="58"/>
      <c r="AD10" s="2"/>
      <c r="AE10" s="2"/>
      <c r="AF10" s="2"/>
      <c r="AG10" s="2"/>
      <c r="AH10" s="2"/>
      <c r="AI10" s="2"/>
      <c r="AJ10" s="2"/>
      <c r="AK10" s="2"/>
      <c r="AL10" s="58">
        <f>データ!$U$6</f>
        <v>26982</v>
      </c>
      <c r="AM10" s="58"/>
      <c r="AN10" s="58"/>
      <c r="AO10" s="58"/>
      <c r="AP10" s="58"/>
      <c r="AQ10" s="58"/>
      <c r="AR10" s="58"/>
      <c r="AS10" s="58"/>
      <c r="AT10" s="55">
        <f>データ!$V$6</f>
        <v>121.64</v>
      </c>
      <c r="AU10" s="56"/>
      <c r="AV10" s="56"/>
      <c r="AW10" s="56"/>
      <c r="AX10" s="56"/>
      <c r="AY10" s="56"/>
      <c r="AZ10" s="56"/>
      <c r="BA10" s="56"/>
      <c r="BB10" s="45">
        <f>データ!$W$6</f>
        <v>221.82</v>
      </c>
      <c r="BC10" s="45"/>
      <c r="BD10" s="45"/>
      <c r="BE10" s="45"/>
      <c r="BF10" s="45"/>
      <c r="BG10" s="45"/>
      <c r="BH10" s="45"/>
      <c r="BI10" s="45"/>
      <c r="BJ10" s="2"/>
      <c r="BK10" s="2"/>
      <c r="BL10" s="46" t="s">
        <v>21</v>
      </c>
      <c r="BM10" s="47"/>
      <c r="BN10" s="48" t="s">
        <v>22</v>
      </c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9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0" t="s">
        <v>23</v>
      </c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</row>
    <row r="14" spans="1:78" ht="13.5" customHeight="1" x14ac:dyDescent="0.15">
      <c r="A14" s="2"/>
      <c r="B14" s="52" t="s">
        <v>24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4"/>
      <c r="BK14" s="2"/>
      <c r="BL14" s="33" t="s">
        <v>25</v>
      </c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5"/>
    </row>
    <row r="15" spans="1:78" ht="13.5" customHeight="1" x14ac:dyDescent="0.15">
      <c r="A15" s="2"/>
      <c r="B15" s="39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1"/>
      <c r="BK15" s="2"/>
      <c r="BL15" s="36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8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0" t="s">
        <v>110</v>
      </c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2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0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2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0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2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0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2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0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2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0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2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0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2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0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2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0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2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0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2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0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2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0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2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0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2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0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2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0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2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0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2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0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2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0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2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0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2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0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2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0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2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0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2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0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2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0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2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0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2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0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2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0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2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0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2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0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2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3" t="s">
        <v>26</v>
      </c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5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6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7"/>
      <c r="BZ46" s="38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0" t="s">
        <v>111</v>
      </c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2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0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2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0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2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0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2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0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2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0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2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0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2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0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2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0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2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0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2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0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2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0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2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0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2"/>
    </row>
    <row r="60" spans="1:78" ht="13.5" customHeight="1" x14ac:dyDescent="0.15">
      <c r="A60" s="2"/>
      <c r="B60" s="39" t="s">
        <v>27</v>
      </c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1"/>
      <c r="BK60" s="2"/>
      <c r="BL60" s="30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2"/>
    </row>
    <row r="61" spans="1:78" ht="13.5" customHeight="1" x14ac:dyDescent="0.15">
      <c r="A61" s="2"/>
      <c r="B61" s="39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1"/>
      <c r="BK61" s="2"/>
      <c r="BL61" s="30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2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0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2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0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2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3" t="s">
        <v>28</v>
      </c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35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6"/>
      <c r="BM65" s="37"/>
      <c r="BN65" s="37"/>
      <c r="BO65" s="37"/>
      <c r="BP65" s="37"/>
      <c r="BQ65" s="37"/>
      <c r="BR65" s="37"/>
      <c r="BS65" s="37"/>
      <c r="BT65" s="37"/>
      <c r="BU65" s="37"/>
      <c r="BV65" s="37"/>
      <c r="BW65" s="37"/>
      <c r="BX65" s="37"/>
      <c r="BY65" s="37"/>
      <c r="BZ65" s="38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0" t="s">
        <v>112</v>
      </c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2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0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2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0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2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0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2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0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2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0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2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0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2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0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2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0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2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0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2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0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2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0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2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0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2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0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2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0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2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0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2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42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  <c r="BX82" s="43"/>
      <c r="BY82" s="43"/>
      <c r="BZ82" s="44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【108.24】</v>
      </c>
      <c r="F85" s="13" t="str">
        <f>データ!AS6</f>
        <v>【1.50】</v>
      </c>
      <c r="G85" s="13" t="str">
        <f>データ!BD6</f>
        <v>【243.36】</v>
      </c>
      <c r="H85" s="13" t="str">
        <f>データ!BO6</f>
        <v>【265.93】</v>
      </c>
      <c r="I85" s="13" t="str">
        <f>データ!BZ6</f>
        <v>【97.82】</v>
      </c>
      <c r="J85" s="13" t="str">
        <f>データ!CK6</f>
        <v>【177.56】</v>
      </c>
      <c r="K85" s="13" t="str">
        <f>データ!CV6</f>
        <v>【59.81】</v>
      </c>
      <c r="L85" s="13" t="str">
        <f>データ!DG6</f>
        <v>【89.42】</v>
      </c>
      <c r="M85" s="13" t="str">
        <f>データ!DR6</f>
        <v>【52.02】</v>
      </c>
      <c r="N85" s="13" t="str">
        <f>データ!EC6</f>
        <v>【25.37】</v>
      </c>
      <c r="O85" s="13" t="str">
        <f>データ!EN6</f>
        <v>【0.62】</v>
      </c>
    </row>
  </sheetData>
  <sheetProtection algorithmName="SHA-512" hashValue="67q6y1b2TOai7aGI1NnQmOuYXdAA/ucoibkN07OF+lkNtBDqtw+kOYB6jAw/j7C4R80eMVaR7Pf/YbjaLyZmMA==" saltValue="d0YAOBfIFgtToN8i4uRjyg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AT10:BA10"/>
    <mergeCell ref="BL16:BZ44"/>
    <mergeCell ref="BL45:BZ46"/>
    <mergeCell ref="BL47:BZ63"/>
    <mergeCell ref="B60:BJ61"/>
    <mergeCell ref="BL64:BZ65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2" t="s">
        <v>50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4"/>
      <c r="X3" s="88" t="s">
        <v>51</v>
      </c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 t="s">
        <v>52</v>
      </c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7"/>
      <c r="X4" s="81" t="s">
        <v>54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 t="s">
        <v>55</v>
      </c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 t="s">
        <v>56</v>
      </c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 t="s">
        <v>57</v>
      </c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 t="s">
        <v>58</v>
      </c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 t="s">
        <v>59</v>
      </c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 t="s">
        <v>60</v>
      </c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 t="s">
        <v>61</v>
      </c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 t="s">
        <v>62</v>
      </c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 t="s">
        <v>63</v>
      </c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 t="s">
        <v>64</v>
      </c>
      <c r="EE4" s="81"/>
      <c r="EF4" s="81"/>
      <c r="EG4" s="81"/>
      <c r="EH4" s="81"/>
      <c r="EI4" s="81"/>
      <c r="EJ4" s="81"/>
      <c r="EK4" s="81"/>
      <c r="EL4" s="81"/>
      <c r="EM4" s="81"/>
      <c r="EN4" s="81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2023</v>
      </c>
      <c r="C6" s="20">
        <f t="shared" ref="C6:W6" si="3">C7</f>
        <v>83020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茨城県　茨城町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A6</v>
      </c>
      <c r="M6" s="20" t="str">
        <f t="shared" si="3"/>
        <v>非設置</v>
      </c>
      <c r="N6" s="21" t="str">
        <f t="shared" si="3"/>
        <v>-</v>
      </c>
      <c r="O6" s="21">
        <f t="shared" si="3"/>
        <v>69.72</v>
      </c>
      <c r="P6" s="21">
        <f t="shared" si="3"/>
        <v>88.21</v>
      </c>
      <c r="Q6" s="21">
        <f t="shared" si="3"/>
        <v>4169</v>
      </c>
      <c r="R6" s="21">
        <f t="shared" si="3"/>
        <v>30784</v>
      </c>
      <c r="S6" s="21">
        <f t="shared" si="3"/>
        <v>121.58</v>
      </c>
      <c r="T6" s="21">
        <f t="shared" si="3"/>
        <v>253.2</v>
      </c>
      <c r="U6" s="21">
        <f t="shared" si="3"/>
        <v>26982</v>
      </c>
      <c r="V6" s="21">
        <f t="shared" si="3"/>
        <v>121.64</v>
      </c>
      <c r="W6" s="21">
        <f t="shared" si="3"/>
        <v>221.82</v>
      </c>
      <c r="X6" s="22">
        <f>IF(X7="",NA(),X7)</f>
        <v>114.97</v>
      </c>
      <c r="Y6" s="22">
        <f t="shared" ref="Y6:AG6" si="4">IF(Y7="",NA(),Y7)</f>
        <v>115.82</v>
      </c>
      <c r="Z6" s="22">
        <f t="shared" si="4"/>
        <v>110.26</v>
      </c>
      <c r="AA6" s="22">
        <f t="shared" si="4"/>
        <v>106.89</v>
      </c>
      <c r="AB6" s="22">
        <f t="shared" si="4"/>
        <v>113.43</v>
      </c>
      <c r="AC6" s="22">
        <f t="shared" si="4"/>
        <v>108.61</v>
      </c>
      <c r="AD6" s="22">
        <f t="shared" si="4"/>
        <v>108.35</v>
      </c>
      <c r="AE6" s="22">
        <f t="shared" si="4"/>
        <v>108.84</v>
      </c>
      <c r="AF6" s="22">
        <f t="shared" si="4"/>
        <v>105.92</v>
      </c>
      <c r="AG6" s="22">
        <f t="shared" si="4"/>
        <v>106.01</v>
      </c>
      <c r="AH6" s="21" t="str">
        <f>IF(AH7="","",IF(AH7="-","【-】","【"&amp;SUBSTITUTE(TEXT(AH7,"#,##0.00"),"-","△")&amp;"】"))</f>
        <v>【108.24】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3.59</v>
      </c>
      <c r="AO6" s="22">
        <f t="shared" si="5"/>
        <v>3.98</v>
      </c>
      <c r="AP6" s="22">
        <f t="shared" si="5"/>
        <v>6.02</v>
      </c>
      <c r="AQ6" s="22">
        <f t="shared" si="5"/>
        <v>7.78</v>
      </c>
      <c r="AR6" s="22">
        <f t="shared" si="5"/>
        <v>9.59</v>
      </c>
      <c r="AS6" s="21" t="str">
        <f>IF(AS7="","",IF(AS7="-","【-】","【"&amp;SUBSTITUTE(TEXT(AS7,"#,##0.00"),"-","△")&amp;"】"))</f>
        <v>【1.50】</v>
      </c>
      <c r="AT6" s="22">
        <f>IF(AT7="",NA(),AT7)</f>
        <v>346.79</v>
      </c>
      <c r="AU6" s="22">
        <f t="shared" ref="AU6:BC6" si="6">IF(AU7="",NA(),AU7)</f>
        <v>312.66000000000003</v>
      </c>
      <c r="AV6" s="22">
        <f t="shared" si="6"/>
        <v>356.75</v>
      </c>
      <c r="AW6" s="22">
        <f t="shared" si="6"/>
        <v>341.51</v>
      </c>
      <c r="AX6" s="22">
        <f t="shared" si="6"/>
        <v>366.62</v>
      </c>
      <c r="AY6" s="22">
        <f t="shared" si="6"/>
        <v>379.08</v>
      </c>
      <c r="AZ6" s="22">
        <f t="shared" si="6"/>
        <v>367.55</v>
      </c>
      <c r="BA6" s="22">
        <f t="shared" si="6"/>
        <v>378.56</v>
      </c>
      <c r="BB6" s="22">
        <f t="shared" si="6"/>
        <v>364.46</v>
      </c>
      <c r="BC6" s="22">
        <f t="shared" si="6"/>
        <v>338.89</v>
      </c>
      <c r="BD6" s="21" t="str">
        <f>IF(BD7="","",IF(BD7="-","【-】","【"&amp;SUBSTITUTE(TEXT(BD7,"#,##0.00"),"-","△")&amp;"】"))</f>
        <v>【243.36】</v>
      </c>
      <c r="BE6" s="22">
        <f>IF(BE7="",NA(),BE7)</f>
        <v>351.71</v>
      </c>
      <c r="BF6" s="22">
        <f t="shared" ref="BF6:BN6" si="7">IF(BF7="",NA(),BF7)</f>
        <v>342.86</v>
      </c>
      <c r="BG6" s="22">
        <f t="shared" si="7"/>
        <v>338.72</v>
      </c>
      <c r="BH6" s="22">
        <f t="shared" si="7"/>
        <v>351.36</v>
      </c>
      <c r="BI6" s="22">
        <f t="shared" si="7"/>
        <v>369.3</v>
      </c>
      <c r="BJ6" s="22">
        <f t="shared" si="7"/>
        <v>398.98</v>
      </c>
      <c r="BK6" s="22">
        <f t="shared" si="7"/>
        <v>418.68</v>
      </c>
      <c r="BL6" s="22">
        <f t="shared" si="7"/>
        <v>395.68</v>
      </c>
      <c r="BM6" s="22">
        <f t="shared" si="7"/>
        <v>403.72</v>
      </c>
      <c r="BN6" s="22">
        <f t="shared" si="7"/>
        <v>400.21</v>
      </c>
      <c r="BO6" s="21" t="str">
        <f>IF(BO7="","",IF(BO7="-","【-】","【"&amp;SUBSTITUTE(TEXT(BO7,"#,##0.00"),"-","△")&amp;"】"))</f>
        <v>【265.93】</v>
      </c>
      <c r="BP6" s="22">
        <f>IF(BP7="",NA(),BP7)</f>
        <v>114.72</v>
      </c>
      <c r="BQ6" s="22">
        <f t="shared" ref="BQ6:BY6" si="8">IF(BQ7="",NA(),BQ7)</f>
        <v>115.84</v>
      </c>
      <c r="BR6" s="22">
        <f t="shared" si="8"/>
        <v>109.72</v>
      </c>
      <c r="BS6" s="22">
        <f t="shared" si="8"/>
        <v>105.65</v>
      </c>
      <c r="BT6" s="22">
        <f t="shared" si="8"/>
        <v>108.66</v>
      </c>
      <c r="BU6" s="22">
        <f t="shared" si="8"/>
        <v>98.64</v>
      </c>
      <c r="BV6" s="22">
        <f t="shared" si="8"/>
        <v>94.78</v>
      </c>
      <c r="BW6" s="22">
        <f t="shared" si="8"/>
        <v>97.59</v>
      </c>
      <c r="BX6" s="22">
        <f t="shared" si="8"/>
        <v>92.17</v>
      </c>
      <c r="BY6" s="22">
        <f t="shared" si="8"/>
        <v>92.83</v>
      </c>
      <c r="BZ6" s="21" t="str">
        <f>IF(BZ7="","",IF(BZ7="-","【-】","【"&amp;SUBSTITUTE(TEXT(BZ7,"#,##0.00"),"-","△")&amp;"】"))</f>
        <v>【97.82】</v>
      </c>
      <c r="CA6" s="22">
        <f>IF(CA7="",NA(),CA7)</f>
        <v>196.14</v>
      </c>
      <c r="CB6" s="22">
        <f t="shared" ref="CB6:CJ6" si="9">IF(CB7="",NA(),CB7)</f>
        <v>193.6</v>
      </c>
      <c r="CC6" s="22">
        <f t="shared" si="9"/>
        <v>204.33</v>
      </c>
      <c r="CD6" s="22">
        <f t="shared" si="9"/>
        <v>212.86</v>
      </c>
      <c r="CE6" s="22">
        <f t="shared" si="9"/>
        <v>209.15</v>
      </c>
      <c r="CF6" s="22">
        <f t="shared" si="9"/>
        <v>178.92</v>
      </c>
      <c r="CG6" s="22">
        <f t="shared" si="9"/>
        <v>181.3</v>
      </c>
      <c r="CH6" s="22">
        <f t="shared" si="9"/>
        <v>181.71</v>
      </c>
      <c r="CI6" s="22">
        <f t="shared" si="9"/>
        <v>188.51</v>
      </c>
      <c r="CJ6" s="22">
        <f t="shared" si="9"/>
        <v>189.43</v>
      </c>
      <c r="CK6" s="21" t="str">
        <f>IF(CK7="","",IF(CK7="-","【-】","【"&amp;SUBSTITUTE(TEXT(CK7,"#,##0.00"),"-","△")&amp;"】"))</f>
        <v>【177.56】</v>
      </c>
      <c r="CL6" s="22">
        <f>IF(CL7="",NA(),CL7)</f>
        <v>55.18</v>
      </c>
      <c r="CM6" s="22">
        <f t="shared" ref="CM6:CU6" si="10">IF(CM7="",NA(),CM7)</f>
        <v>56.92</v>
      </c>
      <c r="CN6" s="22">
        <f t="shared" si="10"/>
        <v>56.55</v>
      </c>
      <c r="CO6" s="22">
        <f t="shared" si="10"/>
        <v>57.56</v>
      </c>
      <c r="CP6" s="22">
        <f t="shared" si="10"/>
        <v>56.69</v>
      </c>
      <c r="CQ6" s="22">
        <f t="shared" si="10"/>
        <v>55.14</v>
      </c>
      <c r="CR6" s="22">
        <f t="shared" si="10"/>
        <v>55.89</v>
      </c>
      <c r="CS6" s="22">
        <f t="shared" si="10"/>
        <v>55.72</v>
      </c>
      <c r="CT6" s="22">
        <f t="shared" si="10"/>
        <v>55.31</v>
      </c>
      <c r="CU6" s="22">
        <f t="shared" si="10"/>
        <v>55.14</v>
      </c>
      <c r="CV6" s="21" t="str">
        <f>IF(CV7="","",IF(CV7="-","【-】","【"&amp;SUBSTITUTE(TEXT(CV7,"#,##0.00"),"-","△")&amp;"】"))</f>
        <v>【59.81】</v>
      </c>
      <c r="CW6" s="22">
        <f>IF(CW7="",NA(),CW7)</f>
        <v>85.79</v>
      </c>
      <c r="CX6" s="22">
        <f t="shared" ref="CX6:DF6" si="11">IF(CX7="",NA(),CX7)</f>
        <v>84.72</v>
      </c>
      <c r="CY6" s="22">
        <f t="shared" si="11"/>
        <v>84.23</v>
      </c>
      <c r="CZ6" s="22">
        <f t="shared" si="11"/>
        <v>81.849999999999994</v>
      </c>
      <c r="DA6" s="22">
        <f t="shared" si="11"/>
        <v>82.18</v>
      </c>
      <c r="DB6" s="22">
        <f t="shared" si="11"/>
        <v>81.39</v>
      </c>
      <c r="DC6" s="22">
        <f t="shared" si="11"/>
        <v>81.27</v>
      </c>
      <c r="DD6" s="22">
        <f t="shared" si="11"/>
        <v>81.260000000000005</v>
      </c>
      <c r="DE6" s="22">
        <f t="shared" si="11"/>
        <v>80.36</v>
      </c>
      <c r="DF6" s="22">
        <f t="shared" si="11"/>
        <v>80.13</v>
      </c>
      <c r="DG6" s="21" t="str">
        <f>IF(DG7="","",IF(DG7="-","【-】","【"&amp;SUBSTITUTE(TEXT(DG7,"#,##0.00"),"-","△")&amp;"】"))</f>
        <v>【89.42】</v>
      </c>
      <c r="DH6" s="22">
        <f>IF(DH7="",NA(),DH7)</f>
        <v>52.4</v>
      </c>
      <c r="DI6" s="22">
        <f t="shared" ref="DI6:DQ6" si="12">IF(DI7="",NA(),DI7)</f>
        <v>53.07</v>
      </c>
      <c r="DJ6" s="22">
        <f t="shared" si="12"/>
        <v>54.33</v>
      </c>
      <c r="DK6" s="22">
        <f t="shared" si="12"/>
        <v>54.68</v>
      </c>
      <c r="DL6" s="22">
        <f t="shared" si="12"/>
        <v>55.48</v>
      </c>
      <c r="DM6" s="22">
        <f t="shared" si="12"/>
        <v>49.92</v>
      </c>
      <c r="DN6" s="22">
        <f t="shared" si="12"/>
        <v>50.63</v>
      </c>
      <c r="DO6" s="22">
        <f t="shared" si="12"/>
        <v>51.29</v>
      </c>
      <c r="DP6" s="22">
        <f t="shared" si="12"/>
        <v>52.2</v>
      </c>
      <c r="DQ6" s="22">
        <f t="shared" si="12"/>
        <v>52.7</v>
      </c>
      <c r="DR6" s="21" t="str">
        <f>IF(DR7="","",IF(DR7="-","【-】","【"&amp;SUBSTITUTE(TEXT(DR7,"#,##0.00"),"-","△")&amp;"】"))</f>
        <v>【52.02】</v>
      </c>
      <c r="DS6" s="22">
        <f>IF(DS7="",NA(),DS7)</f>
        <v>5.28</v>
      </c>
      <c r="DT6" s="22">
        <f t="shared" ref="DT6:EB6" si="13">IF(DT7="",NA(),DT7)</f>
        <v>5.76</v>
      </c>
      <c r="DU6" s="22">
        <f t="shared" si="13"/>
        <v>6.53</v>
      </c>
      <c r="DV6" s="22">
        <f t="shared" si="13"/>
        <v>7.38</v>
      </c>
      <c r="DW6" s="22">
        <f t="shared" si="13"/>
        <v>7.51</v>
      </c>
      <c r="DX6" s="22">
        <f t="shared" si="13"/>
        <v>16.88</v>
      </c>
      <c r="DY6" s="22">
        <f t="shared" si="13"/>
        <v>18.28</v>
      </c>
      <c r="DZ6" s="22">
        <f t="shared" si="13"/>
        <v>19.61</v>
      </c>
      <c r="EA6" s="22">
        <f t="shared" si="13"/>
        <v>20.73</v>
      </c>
      <c r="EB6" s="22">
        <f t="shared" si="13"/>
        <v>22.86</v>
      </c>
      <c r="EC6" s="21" t="str">
        <f>IF(EC7="","",IF(EC7="-","【-】","【"&amp;SUBSTITUTE(TEXT(EC7,"#,##0.00"),"-","△")&amp;"】"))</f>
        <v>【25.37】</v>
      </c>
      <c r="ED6" s="22">
        <f>IF(ED7="",NA(),ED7)</f>
        <v>0.51</v>
      </c>
      <c r="EE6" s="22">
        <f t="shared" ref="EE6:EM6" si="14">IF(EE7="",NA(),EE7)</f>
        <v>0.13</v>
      </c>
      <c r="EF6" s="22">
        <f t="shared" si="14"/>
        <v>0.79</v>
      </c>
      <c r="EG6" s="22">
        <f t="shared" si="14"/>
        <v>0.85</v>
      </c>
      <c r="EH6" s="22">
        <f t="shared" si="14"/>
        <v>0.56999999999999995</v>
      </c>
      <c r="EI6" s="22">
        <f t="shared" si="14"/>
        <v>0.52</v>
      </c>
      <c r="EJ6" s="22">
        <f t="shared" si="14"/>
        <v>0.53</v>
      </c>
      <c r="EK6" s="22">
        <f t="shared" si="14"/>
        <v>0.48</v>
      </c>
      <c r="EL6" s="22">
        <f t="shared" si="14"/>
        <v>0.5</v>
      </c>
      <c r="EM6" s="22">
        <f t="shared" si="14"/>
        <v>0.41</v>
      </c>
      <c r="EN6" s="21" t="str">
        <f>IF(EN7="","",IF(EN7="-","【-】","【"&amp;SUBSTITUTE(TEXT(EN7,"#,##0.00"),"-","△")&amp;"】"))</f>
        <v>【0.62】</v>
      </c>
    </row>
    <row r="7" spans="1:144" s="23" customFormat="1" x14ac:dyDescent="0.15">
      <c r="A7" s="15"/>
      <c r="B7" s="24">
        <v>2023</v>
      </c>
      <c r="C7" s="24">
        <v>83020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69.72</v>
      </c>
      <c r="P7" s="25">
        <v>88.21</v>
      </c>
      <c r="Q7" s="25">
        <v>4169</v>
      </c>
      <c r="R7" s="25">
        <v>30784</v>
      </c>
      <c r="S7" s="25">
        <v>121.58</v>
      </c>
      <c r="T7" s="25">
        <v>253.2</v>
      </c>
      <c r="U7" s="25">
        <v>26982</v>
      </c>
      <c r="V7" s="25">
        <v>121.64</v>
      </c>
      <c r="W7" s="25">
        <v>221.82</v>
      </c>
      <c r="X7" s="25">
        <v>114.97</v>
      </c>
      <c r="Y7" s="25">
        <v>115.82</v>
      </c>
      <c r="Z7" s="25">
        <v>110.26</v>
      </c>
      <c r="AA7" s="25">
        <v>106.89</v>
      </c>
      <c r="AB7" s="25">
        <v>113.43</v>
      </c>
      <c r="AC7" s="25">
        <v>108.61</v>
      </c>
      <c r="AD7" s="25">
        <v>108.35</v>
      </c>
      <c r="AE7" s="25">
        <v>108.84</v>
      </c>
      <c r="AF7" s="25">
        <v>105.92</v>
      </c>
      <c r="AG7" s="25">
        <v>106.01</v>
      </c>
      <c r="AH7" s="25">
        <v>108.24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3.59</v>
      </c>
      <c r="AO7" s="25">
        <v>3.98</v>
      </c>
      <c r="AP7" s="25">
        <v>6.02</v>
      </c>
      <c r="AQ7" s="25">
        <v>7.78</v>
      </c>
      <c r="AR7" s="25">
        <v>9.59</v>
      </c>
      <c r="AS7" s="25">
        <v>1.5</v>
      </c>
      <c r="AT7" s="25">
        <v>346.79</v>
      </c>
      <c r="AU7" s="25">
        <v>312.66000000000003</v>
      </c>
      <c r="AV7" s="25">
        <v>356.75</v>
      </c>
      <c r="AW7" s="25">
        <v>341.51</v>
      </c>
      <c r="AX7" s="25">
        <v>366.62</v>
      </c>
      <c r="AY7" s="25">
        <v>379.08</v>
      </c>
      <c r="AZ7" s="25">
        <v>367.55</v>
      </c>
      <c r="BA7" s="25">
        <v>378.56</v>
      </c>
      <c r="BB7" s="25">
        <v>364.46</v>
      </c>
      <c r="BC7" s="25">
        <v>338.89</v>
      </c>
      <c r="BD7" s="25">
        <v>243.36</v>
      </c>
      <c r="BE7" s="25">
        <v>351.71</v>
      </c>
      <c r="BF7" s="25">
        <v>342.86</v>
      </c>
      <c r="BG7" s="25">
        <v>338.72</v>
      </c>
      <c r="BH7" s="25">
        <v>351.36</v>
      </c>
      <c r="BI7" s="25">
        <v>369.3</v>
      </c>
      <c r="BJ7" s="25">
        <v>398.98</v>
      </c>
      <c r="BK7" s="25">
        <v>418.68</v>
      </c>
      <c r="BL7" s="25">
        <v>395.68</v>
      </c>
      <c r="BM7" s="25">
        <v>403.72</v>
      </c>
      <c r="BN7" s="25">
        <v>400.21</v>
      </c>
      <c r="BO7" s="25">
        <v>265.93</v>
      </c>
      <c r="BP7" s="25">
        <v>114.72</v>
      </c>
      <c r="BQ7" s="25">
        <v>115.84</v>
      </c>
      <c r="BR7" s="25">
        <v>109.72</v>
      </c>
      <c r="BS7" s="25">
        <v>105.65</v>
      </c>
      <c r="BT7" s="25">
        <v>108.66</v>
      </c>
      <c r="BU7" s="25">
        <v>98.64</v>
      </c>
      <c r="BV7" s="25">
        <v>94.78</v>
      </c>
      <c r="BW7" s="25">
        <v>97.59</v>
      </c>
      <c r="BX7" s="25">
        <v>92.17</v>
      </c>
      <c r="BY7" s="25">
        <v>92.83</v>
      </c>
      <c r="BZ7" s="25">
        <v>97.82</v>
      </c>
      <c r="CA7" s="25">
        <v>196.14</v>
      </c>
      <c r="CB7" s="25">
        <v>193.6</v>
      </c>
      <c r="CC7" s="25">
        <v>204.33</v>
      </c>
      <c r="CD7" s="25">
        <v>212.86</v>
      </c>
      <c r="CE7" s="25">
        <v>209.15</v>
      </c>
      <c r="CF7" s="25">
        <v>178.92</v>
      </c>
      <c r="CG7" s="25">
        <v>181.3</v>
      </c>
      <c r="CH7" s="25">
        <v>181.71</v>
      </c>
      <c r="CI7" s="25">
        <v>188.51</v>
      </c>
      <c r="CJ7" s="25">
        <v>189.43</v>
      </c>
      <c r="CK7" s="25">
        <v>177.56</v>
      </c>
      <c r="CL7" s="25">
        <v>55.18</v>
      </c>
      <c r="CM7" s="25">
        <v>56.92</v>
      </c>
      <c r="CN7" s="25">
        <v>56.55</v>
      </c>
      <c r="CO7" s="25">
        <v>57.56</v>
      </c>
      <c r="CP7" s="25">
        <v>56.69</v>
      </c>
      <c r="CQ7" s="25">
        <v>55.14</v>
      </c>
      <c r="CR7" s="25">
        <v>55.89</v>
      </c>
      <c r="CS7" s="25">
        <v>55.72</v>
      </c>
      <c r="CT7" s="25">
        <v>55.31</v>
      </c>
      <c r="CU7" s="25">
        <v>55.14</v>
      </c>
      <c r="CV7" s="25">
        <v>59.81</v>
      </c>
      <c r="CW7" s="25">
        <v>85.79</v>
      </c>
      <c r="CX7" s="25">
        <v>84.72</v>
      </c>
      <c r="CY7" s="25">
        <v>84.23</v>
      </c>
      <c r="CZ7" s="25">
        <v>81.849999999999994</v>
      </c>
      <c r="DA7" s="25">
        <v>82.18</v>
      </c>
      <c r="DB7" s="25">
        <v>81.39</v>
      </c>
      <c r="DC7" s="25">
        <v>81.27</v>
      </c>
      <c r="DD7" s="25">
        <v>81.260000000000005</v>
      </c>
      <c r="DE7" s="25">
        <v>80.36</v>
      </c>
      <c r="DF7" s="25">
        <v>80.13</v>
      </c>
      <c r="DG7" s="25">
        <v>89.42</v>
      </c>
      <c r="DH7" s="25">
        <v>52.4</v>
      </c>
      <c r="DI7" s="25">
        <v>53.07</v>
      </c>
      <c r="DJ7" s="25">
        <v>54.33</v>
      </c>
      <c r="DK7" s="25">
        <v>54.68</v>
      </c>
      <c r="DL7" s="25">
        <v>55.48</v>
      </c>
      <c r="DM7" s="25">
        <v>49.92</v>
      </c>
      <c r="DN7" s="25">
        <v>50.63</v>
      </c>
      <c r="DO7" s="25">
        <v>51.29</v>
      </c>
      <c r="DP7" s="25">
        <v>52.2</v>
      </c>
      <c r="DQ7" s="25">
        <v>52.7</v>
      </c>
      <c r="DR7" s="25">
        <v>52.02</v>
      </c>
      <c r="DS7" s="25">
        <v>5.28</v>
      </c>
      <c r="DT7" s="25">
        <v>5.76</v>
      </c>
      <c r="DU7" s="25">
        <v>6.53</v>
      </c>
      <c r="DV7" s="25">
        <v>7.38</v>
      </c>
      <c r="DW7" s="25">
        <v>7.51</v>
      </c>
      <c r="DX7" s="25">
        <v>16.88</v>
      </c>
      <c r="DY7" s="25">
        <v>18.28</v>
      </c>
      <c r="DZ7" s="25">
        <v>19.61</v>
      </c>
      <c r="EA7" s="25">
        <v>20.73</v>
      </c>
      <c r="EB7" s="25">
        <v>22.86</v>
      </c>
      <c r="EC7" s="25">
        <v>25.37</v>
      </c>
      <c r="ED7" s="25">
        <v>0.51</v>
      </c>
      <c r="EE7" s="25">
        <v>0.13</v>
      </c>
      <c r="EF7" s="25">
        <v>0.79</v>
      </c>
      <c r="EG7" s="25">
        <v>0.85</v>
      </c>
      <c r="EH7" s="25">
        <v>0.56999999999999995</v>
      </c>
      <c r="EI7" s="25">
        <v>0.52</v>
      </c>
      <c r="EJ7" s="25">
        <v>0.53</v>
      </c>
      <c r="EK7" s="25">
        <v>0.48</v>
      </c>
      <c r="EL7" s="25">
        <v>0.5</v>
      </c>
      <c r="EM7" s="25">
        <v>0.41</v>
      </c>
      <c r="EN7" s="25">
        <v>0.62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>DATEVALUE($B7-B11&amp;"/1/"&amp;B12)</f>
        <v>36892</v>
      </c>
      <c r="C10" s="29">
        <f t="shared" ref="C10:F10" si="15">DATEVALUE($B7-C11&amp;"/1/"&amp;C12)</f>
        <v>37257</v>
      </c>
      <c r="D10" s="29">
        <f t="shared" si="15"/>
        <v>37622</v>
      </c>
      <c r="E10" s="29">
        <f t="shared" si="15"/>
        <v>37987</v>
      </c>
      <c r="F10" s="29">
        <f t="shared" si="15"/>
        <v>38353</v>
      </c>
    </row>
    <row r="11" spans="1:144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107</v>
      </c>
      <c r="E13" t="s">
        <v>107</v>
      </c>
      <c r="F13" t="s">
        <v>107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水道課/長洲　卓志</cp:lastModifiedBy>
  <dcterms:created xsi:type="dcterms:W3CDTF">2025-01-24T06:45:58Z</dcterms:created>
  <dcterms:modified xsi:type="dcterms:W3CDTF">2025-01-31T00:04:29Z</dcterms:modified>
  <cp:category/>
</cp:coreProperties>
</file>