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fs01\gesuidou\_【農集Ｇ】\【農集事務処理】\【役場他課依頼】調査依頼・通知・情報提供など\R06着\20250124_0915【財政課〆切 2／4（火）】Fw： 公営企業に係る経営比較分析表（令和５年度決算）の分析等について\20250131_0854【財政課〆切 2／4（火）】Fw： 【茨城県市町村課】公営企業（水道事業・下水道事業）に係る経営比較～\R7.2.3回答\"/>
    </mc:Choice>
  </mc:AlternateContent>
  <xr:revisionPtr revIDLastSave="0" documentId="13_ncr:1_{82DE8A5C-9D4D-49B8-B515-2C3926B786B0}" xr6:coauthVersionLast="47" xr6:coauthVersionMax="47" xr10:uidLastSave="{00000000-0000-0000-0000-000000000000}"/>
  <workbookProtection workbookAlgorithmName="SHA-512" workbookHashValue="Ae4cq9+vmsQLsHM8XUG+FV2yvqPqFVQygomlacfu73uMPENV+F8oT6a0Ks0kfkSE4EdkxRzoCVp7VvZ9u/jGAw==" workbookSaltValue="8vvAUJH0siibcPeabvRygA==" workbookSpinCount="100000" lockStructure="1"/>
  <bookViews>
    <workbookView xWindow="-108" yWindow="-108" windowWidth="23256" windowHeight="1389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V6" i="5"/>
  <c r="U6" i="5"/>
  <c r="BB8" i="4" s="1"/>
  <c r="T6" i="5"/>
  <c r="S6" i="5"/>
  <c r="AL8" i="4" s="1"/>
  <c r="R6" i="5"/>
  <c r="Q6" i="5"/>
  <c r="P6" i="5"/>
  <c r="O6" i="5"/>
  <c r="I10" i="4" s="1"/>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K85" i="4"/>
  <c r="J85" i="4"/>
  <c r="H85" i="4"/>
  <c r="F85" i="4"/>
  <c r="BB10" i="4"/>
  <c r="AT10" i="4"/>
  <c r="AL10" i="4"/>
  <c r="AD10" i="4"/>
  <c r="W10" i="4"/>
  <c r="P10" i="4"/>
  <c r="B10" i="4"/>
  <c r="AT8" i="4"/>
  <c r="AD8" i="4"/>
  <c r="W8" i="4"/>
  <c r="P8" i="4"/>
  <c r="I8" i="4"/>
  <c r="B8" i="4"/>
  <c r="B6"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<sst xmlns="http://schemas.openxmlformats.org/spreadsheetml/2006/main" count="253" uniqueCount="116">
  <si>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</si>
  <si>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</si>
  <si>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</si>
  <si>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</si>
  <si>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</si>
  <si>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</si>
  <si>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</si>
  <si>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</si>
  <si>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</si>
  <si>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</si>
  <si>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</si>
  <si>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</si>
  <si>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</si>
  <si>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</si>
  <si>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</si>
  <si>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</si>
  <si>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</si>
  <si>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</si>
  <si>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</si>
  <si>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</si>
  <si>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</si>
  <si>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</si>
  <si>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</si>
  <si>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</si>
  <si>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</si>
  <si>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</si>
  <si>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</si>
  <si>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</si>
  <si>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</si>
  <si>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</si>
  <si>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</si>
  <si>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</si>
  <si>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</si>
  <si>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</si>
  <si>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</si>
  <si>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</si>
  <si>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</si>
  <si>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</si>
  <si>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</si>
  <si>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</si>
  <si>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</si>
  <si>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</si>
  <si>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</si>
  <si>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</si>
  <si>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</si>
  <si>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</si>
  <si>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</si>
  <si>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</si>
  <si>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</si>
  <si>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</si>
  <si>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</si>
  <si>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</si>
  <si>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</si>
  <si>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</si>
  <si>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</si>
  <si>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</si>
  <si>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</si>
  <si>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</si>
  <si>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</si>
  <si>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</si>
  <si>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</si>
  <si>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</si>
  <si>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</si>
  <si>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</si>
  <si>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</si>
  <si>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</si>
  <si>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</si>
  <si>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</si>
  <si>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</si>
  <si>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</si>
  <si>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</si>
  <si>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</si>
  <si>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</si>
  <si>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</si>
  <si>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</si>
  <si>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</si>
  <si>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</si>
  <si>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</si>
  <si>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</si>
  <si>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</si>
  <si>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</si>
  <si>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</si>
  <si>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</si>
  <si>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</si>
  <si>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</si>
  <si>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</si>
  <si>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</si>
  <si>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</si>
  <si>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</si>
  <si>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</si>
  <si>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</si>
  <si>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</si>
  <si>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</si>
  <si>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</si>
  <si>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</si>
  <si>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</si>
  <si>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茨城町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</si>
  <si>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</si>
  <si>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</si>
  <si>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</si>
  <si>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</si>
  <si>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</si>
  <si>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</si>
  <si>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</si>
  <si>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</si>
  <si>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</si>
  <si>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</si>
  <si>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</si>
  <si>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</si>
  <si>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</si>
  <si>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</si>
  <si>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</si>
  <si>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</si>
  <si>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使用料以外の収入に依存している部分が大きいため、今後もより健全・効率的な経営のために、接続率・収納率の更なる向上を目指すとともに、使用料の改定を検討し、経費回収に努めていく。また、施設の老朽化により施設内の機器修繕や更新が増えていくことが想定されるが、汚水処理費の削減に努め、汚水処理原価の抑制を図っていく。</t>
    <phoneticPr fontId="4"/>
  </si>
  <si>
    <t>処理施設においては、4施設のうち2施設が供用開始から20年以上経過しており、施設機器の修繕・更新等を計画的に実施している。
管渠については、耐用年数まで期間があるため、更新時期については未定であり、老朽化による影響もみられていない。
機能診断及び最適整備構想策定を踏まえ、今後、更新が必要となる施設・管渠等が増える事を想定している。適正かつ計画的な維持管理を行い、経費削減に努めながら、施設の長寿命化及び機能強化を図っていく。</t>
    <rPh sb="121" eb="122">
      <t>オヨ</t>
    </rPh>
    <phoneticPr fontId="4"/>
  </si>
  <si>
    <t>①経常収支比率について、全国平均値及び類似団体平均値と比較して若干下回る水準であり、使用料以外の収入に依存している現状である。今後も健全経営を目指し、更なる経費削減や使用料確保に向けた接続率向上に努めていく。
③流動比率について、前年度より上昇しており、全国平均値及び類似団体平均値を上回っているが、100％を下回っている。健全な事業会計のために、今後とも改善に取り組む。
⑤経費回収率について、昨年同様類似団体平均値を大きく下回る水準である。今後も接続率向上及び施設維持管理に係る経費削減に向けた取り組みを行う。
⑥汚水処理原価について、ここ数年は施設機器の修繕・更新等の時期が重なり維持管理費が増となったことが結果に反映されたと思われる。類似団体平均値を大きく上回るため、茨城町農業集落排水事業経営戦略に基づき、使用料の改定を検討するとともに、機能診断及び最適整備構想を策定することで、適正かつ計画的な維持管理を行い、経費削減に努めていく必要がある。
⑦施設利用率について、前年同様ではあるが、今後も更なる接続率の向上に努める。
⑧水洗化率について、類似団体の平均値を若干上回る水洗化率となっているが、今後も更なる接続率向上に努めていく。</t>
    <rPh sb="142" eb="144">
      <t>ウワマワ</t>
    </rPh>
    <rPh sb="338" eb="340">
      <t>イバラキ</t>
    </rPh>
    <rPh sb="341" eb="347">
      <t>ノウギョウシュウラクハイスイ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</si>
</sst>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2B0-4AC2-9036-6172B0CA5C9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0.25</c:v>
                </c:pt>
                <c:pt idx="2">
                  <c:v>0.05</c:v>
                </c:pt>
                <c:pt idx="3">
                  <c:v>0.03</c:v>
                </c:pt>
                <c:pt idx="4">
                  <c:v>0.03</c:v>
                </c:pt>
              </c:numCache>
            </c:numRef>
          </c:val>
          <c:smooth val="0"/>
          <c:extLst>
            <c:ext xmlns:c16="http://schemas.microsoft.com/office/drawing/2014/chart" uri="{C3380CC4-5D6E-409C-BE32-E72D297353CC}">
              <c16:uniqueId val="{00000001-A2B0-4AC2-9036-6172B0CA5C9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46.5</c:v>
                </c:pt>
                <c:pt idx="2">
                  <c:v>47.11</c:v>
                </c:pt>
                <c:pt idx="3">
                  <c:v>46.8</c:v>
                </c:pt>
                <c:pt idx="4">
                  <c:v>45.93</c:v>
                </c:pt>
              </c:numCache>
            </c:numRef>
          </c:val>
          <c:extLst>
            <c:ext xmlns:c16="http://schemas.microsoft.com/office/drawing/2014/chart" uri="{C3380CC4-5D6E-409C-BE32-E72D297353CC}">
              <c16:uniqueId val="{00000000-250B-4DF0-85FC-2003B067D25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54.83</c:v>
                </c:pt>
                <c:pt idx="2">
                  <c:v>66.53</c:v>
                </c:pt>
                <c:pt idx="3">
                  <c:v>52.35</c:v>
                </c:pt>
                <c:pt idx="4">
                  <c:v>46.25</c:v>
                </c:pt>
              </c:numCache>
            </c:numRef>
          </c:val>
          <c:smooth val="0"/>
          <c:extLst>
            <c:ext xmlns:c16="http://schemas.microsoft.com/office/drawing/2014/chart" uri="{C3380CC4-5D6E-409C-BE32-E72D297353CC}">
              <c16:uniqueId val="{00000001-250B-4DF0-85FC-2003B067D25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90.58</c:v>
                </c:pt>
                <c:pt idx="2">
                  <c:v>90.87</c:v>
                </c:pt>
                <c:pt idx="3">
                  <c:v>90.79</c:v>
                </c:pt>
                <c:pt idx="4">
                  <c:v>91.11</c:v>
                </c:pt>
              </c:numCache>
            </c:numRef>
          </c:val>
          <c:extLst>
            <c:ext xmlns:c16="http://schemas.microsoft.com/office/drawing/2014/chart" uri="{C3380CC4-5D6E-409C-BE32-E72D297353CC}">
              <c16:uniqueId val="{00000000-0B22-40F8-8059-71472B28A4D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84.7</c:v>
                </c:pt>
                <c:pt idx="2">
                  <c:v>84.67</c:v>
                </c:pt>
                <c:pt idx="3">
                  <c:v>84.39</c:v>
                </c:pt>
                <c:pt idx="4">
                  <c:v>83.96</c:v>
                </c:pt>
              </c:numCache>
            </c:numRef>
          </c:val>
          <c:smooth val="0"/>
          <c:extLst>
            <c:ext xmlns:c16="http://schemas.microsoft.com/office/drawing/2014/chart" uri="{C3380CC4-5D6E-409C-BE32-E72D297353CC}">
              <c16:uniqueId val="{00000001-0B22-40F8-8059-71472B28A4D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107.15</c:v>
                </c:pt>
                <c:pt idx="2">
                  <c:v>104.26</c:v>
                </c:pt>
                <c:pt idx="3">
                  <c:v>104.62</c:v>
                </c:pt>
                <c:pt idx="4">
                  <c:v>103.69</c:v>
                </c:pt>
              </c:numCache>
            </c:numRef>
          </c:val>
          <c:extLst>
            <c:ext xmlns:c16="http://schemas.microsoft.com/office/drawing/2014/chart" uri="{C3380CC4-5D6E-409C-BE32-E72D297353CC}">
              <c16:uniqueId val="{00000000-4C5D-4FE9-9CA3-30595DFEBC9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106.37</c:v>
                </c:pt>
                <c:pt idx="2">
                  <c:v>106.07</c:v>
                </c:pt>
                <c:pt idx="3">
                  <c:v>105.5</c:v>
                </c:pt>
                <c:pt idx="4">
                  <c:v>106.35</c:v>
                </c:pt>
              </c:numCache>
            </c:numRef>
          </c:val>
          <c:smooth val="0"/>
          <c:extLst>
            <c:ext xmlns:c16="http://schemas.microsoft.com/office/drawing/2014/chart" uri="{C3380CC4-5D6E-409C-BE32-E72D297353CC}">
              <c16:uniqueId val="{00000001-4C5D-4FE9-9CA3-30595DFEBC9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3.67</c:v>
                </c:pt>
                <c:pt idx="2">
                  <c:v>7.34</c:v>
                </c:pt>
                <c:pt idx="3">
                  <c:v>10.64</c:v>
                </c:pt>
                <c:pt idx="4">
                  <c:v>13.88</c:v>
                </c:pt>
              </c:numCache>
            </c:numRef>
          </c:val>
          <c:extLst>
            <c:ext xmlns:c16="http://schemas.microsoft.com/office/drawing/2014/chart" uri="{C3380CC4-5D6E-409C-BE32-E72D297353CC}">
              <c16:uniqueId val="{00000000-44DB-43EE-94BD-3EDAE64C039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20.34</c:v>
                </c:pt>
                <c:pt idx="2">
                  <c:v>21.85</c:v>
                </c:pt>
                <c:pt idx="3">
                  <c:v>25.19</c:v>
                </c:pt>
                <c:pt idx="4">
                  <c:v>25.46</c:v>
                </c:pt>
              </c:numCache>
            </c:numRef>
          </c:val>
          <c:smooth val="0"/>
          <c:extLst>
            <c:ext xmlns:c16="http://schemas.microsoft.com/office/drawing/2014/chart" uri="{C3380CC4-5D6E-409C-BE32-E72D297353CC}">
              <c16:uniqueId val="{00000001-44DB-43EE-94BD-3EDAE64C039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7F93-47D6-B173-909821FA577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7F93-47D6-B173-909821FA577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A1F-41B9-92A8-9B057218176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4A1F-41B9-92A8-9B057218176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31.57</c:v>
                </c:pt>
                <c:pt idx="2">
                  <c:v>46.38</c:v>
                </c:pt>
                <c:pt idx="3">
                  <c:v>62.11</c:v>
                </c:pt>
                <c:pt idx="4">
                  <c:v>68.319999999999993</c:v>
                </c:pt>
              </c:numCache>
            </c:numRef>
          </c:val>
          <c:extLst>
            <c:ext xmlns:c16="http://schemas.microsoft.com/office/drawing/2014/chart" uri="{C3380CC4-5D6E-409C-BE32-E72D297353CC}">
              <c16:uniqueId val="{00000000-9155-4415-A7C6-DA4C79F3F48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29.13</c:v>
                </c:pt>
                <c:pt idx="2">
                  <c:v>35.69</c:v>
                </c:pt>
                <c:pt idx="3">
                  <c:v>38.4</c:v>
                </c:pt>
                <c:pt idx="4">
                  <c:v>44.04</c:v>
                </c:pt>
              </c:numCache>
            </c:numRef>
          </c:val>
          <c:smooth val="0"/>
          <c:extLst>
            <c:ext xmlns:c16="http://schemas.microsoft.com/office/drawing/2014/chart" uri="{C3380CC4-5D6E-409C-BE32-E72D297353CC}">
              <c16:uniqueId val="{00000001-9155-4415-A7C6-DA4C79F3F48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747-4243-B70D-E878E2BFC83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867.83</c:v>
                </c:pt>
                <c:pt idx="2">
                  <c:v>791.76</c:v>
                </c:pt>
                <c:pt idx="3">
                  <c:v>900.82</c:v>
                </c:pt>
                <c:pt idx="4">
                  <c:v>839.21</c:v>
                </c:pt>
              </c:numCache>
            </c:numRef>
          </c:val>
          <c:smooth val="0"/>
          <c:extLst>
            <c:ext xmlns:c16="http://schemas.microsoft.com/office/drawing/2014/chart" uri="{C3380CC4-5D6E-409C-BE32-E72D297353CC}">
              <c16:uniqueId val="{00000001-E747-4243-B70D-E878E2BFC83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37.9</c:v>
                </c:pt>
                <c:pt idx="2">
                  <c:v>37.380000000000003</c:v>
                </c:pt>
                <c:pt idx="3">
                  <c:v>34.81</c:v>
                </c:pt>
                <c:pt idx="4">
                  <c:v>38.43</c:v>
                </c:pt>
              </c:numCache>
            </c:numRef>
          </c:val>
          <c:extLst>
            <c:ext xmlns:c16="http://schemas.microsoft.com/office/drawing/2014/chart" uri="{C3380CC4-5D6E-409C-BE32-E72D297353CC}">
              <c16:uniqueId val="{00000000-B4BA-4BB2-8E68-51ED1042C27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57.08</c:v>
                </c:pt>
                <c:pt idx="2">
                  <c:v>56.26</c:v>
                </c:pt>
                <c:pt idx="3">
                  <c:v>52.94</c:v>
                </c:pt>
                <c:pt idx="4">
                  <c:v>52.05</c:v>
                </c:pt>
              </c:numCache>
            </c:numRef>
          </c:val>
          <c:smooth val="0"/>
          <c:extLst>
            <c:ext xmlns:c16="http://schemas.microsoft.com/office/drawing/2014/chart" uri="{C3380CC4-5D6E-409C-BE32-E72D297353CC}">
              <c16:uniqueId val="{00000001-B4BA-4BB2-8E68-51ED1042C27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357.29</c:v>
                </c:pt>
                <c:pt idx="2">
                  <c:v>351.39</c:v>
                </c:pt>
                <c:pt idx="3">
                  <c:v>382.1</c:v>
                </c:pt>
                <c:pt idx="4">
                  <c:v>347.18</c:v>
                </c:pt>
              </c:numCache>
            </c:numRef>
          </c:val>
          <c:extLst>
            <c:ext xmlns:c16="http://schemas.microsoft.com/office/drawing/2014/chart" uri="{C3380CC4-5D6E-409C-BE32-E72D297353CC}">
              <c16:uniqueId val="{00000000-3DFD-47DE-A525-900C5B55D09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3DFD-47DE-A525-900C5B55D09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H16" zoomScale="130" zoomScaleNormal="13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茨城県　茨城町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F2</v>
      </c>
      <c r="X8" s="64"/>
      <c r="Y8" s="64"/>
      <c r="Z8" s="64"/>
      <c r="AA8" s="64"/>
      <c r="AB8" s="64"/>
      <c r="AC8" s="64"/>
      <c r="AD8" s="65" t="str">
        <f>データ!$M$6</f>
        <v>非設置</v>
      </c>
      <c r="AE8" s="65"/>
      <c r="AF8" s="65"/>
      <c r="AG8" s="65"/>
      <c r="AH8" s="65"/>
      <c r="AI8" s="65"/>
      <c r="AJ8" s="65"/>
      <c r="AK8" s="3"/>
      <c r="AL8" s="45">
        <f>データ!S6</f>
        <v>30784</v>
      </c>
      <c r="AM8" s="45"/>
      <c r="AN8" s="45"/>
      <c r="AO8" s="45"/>
      <c r="AP8" s="45"/>
      <c r="AQ8" s="45"/>
      <c r="AR8" s="45"/>
      <c r="AS8" s="45"/>
      <c r="AT8" s="44">
        <f>データ!T6</f>
        <v>121.58</v>
      </c>
      <c r="AU8" s="44"/>
      <c r="AV8" s="44"/>
      <c r="AW8" s="44"/>
      <c r="AX8" s="44"/>
      <c r="AY8" s="44"/>
      <c r="AZ8" s="44"/>
      <c r="BA8" s="44"/>
      <c r="BB8" s="44">
        <f>データ!U6</f>
        <v>253.2</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f>データ!O6</f>
        <v>76.88</v>
      </c>
      <c r="J10" s="44"/>
      <c r="K10" s="44"/>
      <c r="L10" s="44"/>
      <c r="M10" s="44"/>
      <c r="N10" s="44"/>
      <c r="O10" s="44"/>
      <c r="P10" s="44">
        <f>データ!P6</f>
        <v>12.28</v>
      </c>
      <c r="Q10" s="44"/>
      <c r="R10" s="44"/>
      <c r="S10" s="44"/>
      <c r="T10" s="44"/>
      <c r="U10" s="44"/>
      <c r="V10" s="44"/>
      <c r="W10" s="44">
        <f>データ!Q6</f>
        <v>100</v>
      </c>
      <c r="X10" s="44"/>
      <c r="Y10" s="44"/>
      <c r="Z10" s="44"/>
      <c r="AA10" s="44"/>
      <c r="AB10" s="44"/>
      <c r="AC10" s="44"/>
      <c r="AD10" s="45">
        <f>データ!R6</f>
        <v>3300</v>
      </c>
      <c r="AE10" s="45"/>
      <c r="AF10" s="45"/>
      <c r="AG10" s="45"/>
      <c r="AH10" s="45"/>
      <c r="AI10" s="45"/>
      <c r="AJ10" s="45"/>
      <c r="AK10" s="2"/>
      <c r="AL10" s="45">
        <f>データ!V6</f>
        <v>3756</v>
      </c>
      <c r="AM10" s="45"/>
      <c r="AN10" s="45"/>
      <c r="AO10" s="45"/>
      <c r="AP10" s="45"/>
      <c r="AQ10" s="45"/>
      <c r="AR10" s="45"/>
      <c r="AS10" s="45"/>
      <c r="AT10" s="44">
        <f>データ!W6</f>
        <v>3.18</v>
      </c>
      <c r="AU10" s="44"/>
      <c r="AV10" s="44"/>
      <c r="AW10" s="44"/>
      <c r="AX10" s="44"/>
      <c r="AY10" s="44"/>
      <c r="AZ10" s="44"/>
      <c r="BA10" s="44"/>
      <c r="BB10" s="44">
        <f>データ!X6</f>
        <v>1181.1300000000001</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115</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PLzo69T1GgWjVCVcBiOc2AJrt9LBY9HJbU3GFSzAhgFdCzKrP5kmvw33OTxP7HaYyQebEgFSihJqZy781/5v1Q==" saltValue="hxQv2f7BEwsFIgOhsQZyZ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83020</v>
      </c>
      <c r="D6" s="19">
        <f t="shared" si="3"/>
        <v>46</v>
      </c>
      <c r="E6" s="19">
        <f t="shared" si="3"/>
        <v>17</v>
      </c>
      <c r="F6" s="19">
        <f t="shared" si="3"/>
        <v>5</v>
      </c>
      <c r="G6" s="19">
        <f t="shared" si="3"/>
        <v>0</v>
      </c>
      <c r="H6" s="19" t="str">
        <f t="shared" si="3"/>
        <v>茨城県　茨城町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76.88</v>
      </c>
      <c r="P6" s="20">
        <f t="shared" si="3"/>
        <v>12.28</v>
      </c>
      <c r="Q6" s="20">
        <f t="shared" si="3"/>
        <v>100</v>
      </c>
      <c r="R6" s="20">
        <f t="shared" si="3"/>
        <v>3300</v>
      </c>
      <c r="S6" s="20">
        <f t="shared" si="3"/>
        <v>30784</v>
      </c>
      <c r="T6" s="20">
        <f t="shared" si="3"/>
        <v>121.58</v>
      </c>
      <c r="U6" s="20">
        <f t="shared" si="3"/>
        <v>253.2</v>
      </c>
      <c r="V6" s="20">
        <f t="shared" si="3"/>
        <v>3756</v>
      </c>
      <c r="W6" s="20">
        <f t="shared" si="3"/>
        <v>3.18</v>
      </c>
      <c r="X6" s="20">
        <f t="shared" si="3"/>
        <v>1181.1300000000001</v>
      </c>
      <c r="Y6" s="21" t="str">
        <f>IF(Y7="",NA(),Y7)</f>
        <v>-</v>
      </c>
      <c r="Z6" s="21">
        <f t="shared" ref="Z6:AH6" si="4">IF(Z7="",NA(),Z7)</f>
        <v>107.15</v>
      </c>
      <c r="AA6" s="21">
        <f t="shared" si="4"/>
        <v>104.26</v>
      </c>
      <c r="AB6" s="21">
        <f t="shared" si="4"/>
        <v>104.62</v>
      </c>
      <c r="AC6" s="21">
        <f t="shared" si="4"/>
        <v>103.69</v>
      </c>
      <c r="AD6" s="21" t="str">
        <f t="shared" si="4"/>
        <v>-</v>
      </c>
      <c r="AE6" s="21">
        <f t="shared" si="4"/>
        <v>106.37</v>
      </c>
      <c r="AF6" s="21">
        <f t="shared" si="4"/>
        <v>106.07</v>
      </c>
      <c r="AG6" s="21">
        <f t="shared" si="4"/>
        <v>105.5</v>
      </c>
      <c r="AH6" s="21">
        <f t="shared" si="4"/>
        <v>106.35</v>
      </c>
      <c r="AI6" s="20" t="str">
        <f>IF(AI7="","",IF(AI7="-","【-】","【"&amp;SUBSTITUTE(TEXT(AI7,"#,##0.00"),"-","△")&amp;"】"))</f>
        <v>【104.44】</v>
      </c>
      <c r="AJ6" s="21" t="str">
        <f>IF(AJ7="",NA(),AJ7)</f>
        <v>-</v>
      </c>
      <c r="AK6" s="20">
        <f t="shared" ref="AK6:AS6" si="5">IF(AK7="",NA(),AK7)</f>
        <v>0</v>
      </c>
      <c r="AL6" s="20">
        <f t="shared" si="5"/>
        <v>0</v>
      </c>
      <c r="AM6" s="20">
        <f t="shared" si="5"/>
        <v>0</v>
      </c>
      <c r="AN6" s="20">
        <f t="shared" si="5"/>
        <v>0</v>
      </c>
      <c r="AO6" s="21" t="str">
        <f t="shared" si="5"/>
        <v>-</v>
      </c>
      <c r="AP6" s="21">
        <f t="shared" si="5"/>
        <v>139.02000000000001</v>
      </c>
      <c r="AQ6" s="21">
        <f t="shared" si="5"/>
        <v>132.04</v>
      </c>
      <c r="AR6" s="21">
        <f t="shared" si="5"/>
        <v>145.43</v>
      </c>
      <c r="AS6" s="21">
        <f t="shared" si="5"/>
        <v>129.88999999999999</v>
      </c>
      <c r="AT6" s="20" t="str">
        <f>IF(AT7="","",IF(AT7="-","【-】","【"&amp;SUBSTITUTE(TEXT(AT7,"#,##0.00"),"-","△")&amp;"】"))</f>
        <v>【124.06】</v>
      </c>
      <c r="AU6" s="21" t="str">
        <f>IF(AU7="",NA(),AU7)</f>
        <v>-</v>
      </c>
      <c r="AV6" s="21">
        <f t="shared" ref="AV6:BD6" si="6">IF(AV7="",NA(),AV7)</f>
        <v>31.57</v>
      </c>
      <c r="AW6" s="21">
        <f t="shared" si="6"/>
        <v>46.38</v>
      </c>
      <c r="AX6" s="21">
        <f t="shared" si="6"/>
        <v>62.11</v>
      </c>
      <c r="AY6" s="21">
        <f t="shared" si="6"/>
        <v>68.319999999999993</v>
      </c>
      <c r="AZ6" s="21" t="str">
        <f t="shared" si="6"/>
        <v>-</v>
      </c>
      <c r="BA6" s="21">
        <f t="shared" si="6"/>
        <v>29.13</v>
      </c>
      <c r="BB6" s="21">
        <f t="shared" si="6"/>
        <v>35.69</v>
      </c>
      <c r="BC6" s="21">
        <f t="shared" si="6"/>
        <v>38.4</v>
      </c>
      <c r="BD6" s="21">
        <f t="shared" si="6"/>
        <v>44.04</v>
      </c>
      <c r="BE6" s="20" t="str">
        <f>IF(BE7="","",IF(BE7="-","【-】","【"&amp;SUBSTITUTE(TEXT(BE7,"#,##0.00"),"-","△")&amp;"】"))</f>
        <v>【42.02】</v>
      </c>
      <c r="BF6" s="21" t="str">
        <f>IF(BF7="",NA(),BF7)</f>
        <v>-</v>
      </c>
      <c r="BG6" s="20">
        <f t="shared" ref="BG6:BO6" si="7">IF(BG7="",NA(),BG7)</f>
        <v>0</v>
      </c>
      <c r="BH6" s="20">
        <f t="shared" si="7"/>
        <v>0</v>
      </c>
      <c r="BI6" s="20">
        <f t="shared" si="7"/>
        <v>0</v>
      </c>
      <c r="BJ6" s="20">
        <f t="shared" si="7"/>
        <v>0</v>
      </c>
      <c r="BK6" s="21" t="str">
        <f t="shared" si="7"/>
        <v>-</v>
      </c>
      <c r="BL6" s="21">
        <f t="shared" si="7"/>
        <v>867.83</v>
      </c>
      <c r="BM6" s="21">
        <f t="shared" si="7"/>
        <v>791.76</v>
      </c>
      <c r="BN6" s="21">
        <f t="shared" si="7"/>
        <v>900.82</v>
      </c>
      <c r="BO6" s="21">
        <f t="shared" si="7"/>
        <v>839.21</v>
      </c>
      <c r="BP6" s="20" t="str">
        <f>IF(BP7="","",IF(BP7="-","【-】","【"&amp;SUBSTITUTE(TEXT(BP7,"#,##0.00"),"-","△")&amp;"】"))</f>
        <v>【785.10】</v>
      </c>
      <c r="BQ6" s="21" t="str">
        <f>IF(BQ7="",NA(),BQ7)</f>
        <v>-</v>
      </c>
      <c r="BR6" s="21">
        <f t="shared" ref="BR6:BZ6" si="8">IF(BR7="",NA(),BR7)</f>
        <v>37.9</v>
      </c>
      <c r="BS6" s="21">
        <f t="shared" si="8"/>
        <v>37.380000000000003</v>
      </c>
      <c r="BT6" s="21">
        <f t="shared" si="8"/>
        <v>34.81</v>
      </c>
      <c r="BU6" s="21">
        <f t="shared" si="8"/>
        <v>38.43</v>
      </c>
      <c r="BV6" s="21" t="str">
        <f t="shared" si="8"/>
        <v>-</v>
      </c>
      <c r="BW6" s="21">
        <f t="shared" si="8"/>
        <v>57.08</v>
      </c>
      <c r="BX6" s="21">
        <f t="shared" si="8"/>
        <v>56.26</v>
      </c>
      <c r="BY6" s="21">
        <f t="shared" si="8"/>
        <v>52.94</v>
      </c>
      <c r="BZ6" s="21">
        <f t="shared" si="8"/>
        <v>52.05</v>
      </c>
      <c r="CA6" s="20" t="str">
        <f>IF(CA7="","",IF(CA7="-","【-】","【"&amp;SUBSTITUTE(TEXT(CA7,"#,##0.00"),"-","△")&amp;"】"))</f>
        <v>【56.93】</v>
      </c>
      <c r="CB6" s="21" t="str">
        <f>IF(CB7="",NA(),CB7)</f>
        <v>-</v>
      </c>
      <c r="CC6" s="21">
        <f t="shared" ref="CC6:CK6" si="9">IF(CC7="",NA(),CC7)</f>
        <v>357.29</v>
      </c>
      <c r="CD6" s="21">
        <f t="shared" si="9"/>
        <v>351.39</v>
      </c>
      <c r="CE6" s="21">
        <f t="shared" si="9"/>
        <v>382.1</v>
      </c>
      <c r="CF6" s="21">
        <f t="shared" si="9"/>
        <v>347.18</v>
      </c>
      <c r="CG6" s="21" t="str">
        <f t="shared" si="9"/>
        <v>-</v>
      </c>
      <c r="CH6" s="21">
        <f t="shared" si="9"/>
        <v>274.99</v>
      </c>
      <c r="CI6" s="21">
        <f t="shared" si="9"/>
        <v>282.08999999999997</v>
      </c>
      <c r="CJ6" s="21">
        <f t="shared" si="9"/>
        <v>303.27999999999997</v>
      </c>
      <c r="CK6" s="21">
        <f t="shared" si="9"/>
        <v>301.86</v>
      </c>
      <c r="CL6" s="20" t="str">
        <f>IF(CL7="","",IF(CL7="-","【-】","【"&amp;SUBSTITUTE(TEXT(CL7,"#,##0.00"),"-","△")&amp;"】"))</f>
        <v>【271.15】</v>
      </c>
      <c r="CM6" s="21" t="str">
        <f>IF(CM7="",NA(),CM7)</f>
        <v>-</v>
      </c>
      <c r="CN6" s="21">
        <f t="shared" ref="CN6:CV6" si="10">IF(CN7="",NA(),CN7)</f>
        <v>46.5</v>
      </c>
      <c r="CO6" s="21">
        <f t="shared" si="10"/>
        <v>47.11</v>
      </c>
      <c r="CP6" s="21">
        <f t="shared" si="10"/>
        <v>46.8</v>
      </c>
      <c r="CQ6" s="21">
        <f t="shared" si="10"/>
        <v>45.93</v>
      </c>
      <c r="CR6" s="21" t="str">
        <f t="shared" si="10"/>
        <v>-</v>
      </c>
      <c r="CS6" s="21">
        <f t="shared" si="10"/>
        <v>54.83</v>
      </c>
      <c r="CT6" s="21">
        <f t="shared" si="10"/>
        <v>66.53</v>
      </c>
      <c r="CU6" s="21">
        <f t="shared" si="10"/>
        <v>52.35</v>
      </c>
      <c r="CV6" s="21">
        <f t="shared" si="10"/>
        <v>46.25</v>
      </c>
      <c r="CW6" s="20" t="str">
        <f>IF(CW7="","",IF(CW7="-","【-】","【"&amp;SUBSTITUTE(TEXT(CW7,"#,##0.00"),"-","△")&amp;"】"))</f>
        <v>【49.87】</v>
      </c>
      <c r="CX6" s="21" t="str">
        <f>IF(CX7="",NA(),CX7)</f>
        <v>-</v>
      </c>
      <c r="CY6" s="21">
        <f t="shared" ref="CY6:DG6" si="11">IF(CY7="",NA(),CY7)</f>
        <v>90.58</v>
      </c>
      <c r="CZ6" s="21">
        <f t="shared" si="11"/>
        <v>90.87</v>
      </c>
      <c r="DA6" s="21">
        <f t="shared" si="11"/>
        <v>90.79</v>
      </c>
      <c r="DB6" s="21">
        <f t="shared" si="11"/>
        <v>91.11</v>
      </c>
      <c r="DC6" s="21" t="str">
        <f t="shared" si="11"/>
        <v>-</v>
      </c>
      <c r="DD6" s="21">
        <f t="shared" si="11"/>
        <v>84.7</v>
      </c>
      <c r="DE6" s="21">
        <f t="shared" si="11"/>
        <v>84.67</v>
      </c>
      <c r="DF6" s="21">
        <f t="shared" si="11"/>
        <v>84.39</v>
      </c>
      <c r="DG6" s="21">
        <f t="shared" si="11"/>
        <v>83.96</v>
      </c>
      <c r="DH6" s="20" t="str">
        <f>IF(DH7="","",IF(DH7="-","【-】","【"&amp;SUBSTITUTE(TEXT(DH7,"#,##0.00"),"-","△")&amp;"】"))</f>
        <v>【87.54】</v>
      </c>
      <c r="DI6" s="21" t="str">
        <f>IF(DI7="",NA(),DI7)</f>
        <v>-</v>
      </c>
      <c r="DJ6" s="21">
        <f t="shared" ref="DJ6:DR6" si="12">IF(DJ7="",NA(),DJ7)</f>
        <v>3.67</v>
      </c>
      <c r="DK6" s="21">
        <f t="shared" si="12"/>
        <v>7.34</v>
      </c>
      <c r="DL6" s="21">
        <f t="shared" si="12"/>
        <v>10.64</v>
      </c>
      <c r="DM6" s="21">
        <f t="shared" si="12"/>
        <v>13.88</v>
      </c>
      <c r="DN6" s="21" t="str">
        <f t="shared" si="12"/>
        <v>-</v>
      </c>
      <c r="DO6" s="21">
        <f t="shared" si="12"/>
        <v>20.34</v>
      </c>
      <c r="DP6" s="21">
        <f t="shared" si="12"/>
        <v>21.85</v>
      </c>
      <c r="DQ6" s="21">
        <f t="shared" si="12"/>
        <v>25.19</v>
      </c>
      <c r="DR6" s="21">
        <f t="shared" si="12"/>
        <v>25.46</v>
      </c>
      <c r="DS6" s="20" t="str">
        <f>IF(DS7="","",IF(DS7="-","【-】","【"&amp;SUBSTITUTE(TEXT(DS7,"#,##0.00"),"-","△")&amp;"】"))</f>
        <v>【28.42】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1">
        <f t="shared" si="13"/>
        <v>0.19</v>
      </c>
      <c r="ED6" s="20" t="str">
        <f>IF(ED7="","",IF(ED7="-","【-】","【"&amp;SUBSTITUTE(TEXT(ED7,"#,##0.00"),"-","△")&amp;"】"))</f>
        <v>【0.08】</v>
      </c>
      <c r="EE6" s="21" t="str">
        <f>IF(EE7="",NA(),EE7)</f>
        <v>-</v>
      </c>
      <c r="EF6" s="20">
        <f t="shared" ref="EF6:EN6" si="14">IF(EF7="",NA(),EF7)</f>
        <v>0</v>
      </c>
      <c r="EG6" s="20">
        <f t="shared" si="14"/>
        <v>0</v>
      </c>
      <c r="EH6" s="20">
        <f t="shared" si="14"/>
        <v>0</v>
      </c>
      <c r="EI6" s="20">
        <f t="shared" si="14"/>
        <v>0</v>
      </c>
      <c r="EJ6" s="21" t="str">
        <f t="shared" si="14"/>
        <v>-</v>
      </c>
      <c r="EK6" s="21">
        <f t="shared" si="14"/>
        <v>0.25</v>
      </c>
      <c r="EL6" s="21">
        <f t="shared" si="14"/>
        <v>0.05</v>
      </c>
      <c r="EM6" s="21">
        <f t="shared" si="14"/>
        <v>0.03</v>
      </c>
      <c r="EN6" s="21">
        <f t="shared" si="14"/>
        <v>0.03</v>
      </c>
      <c r="EO6" s="20" t="str">
        <f>IF(EO7="","",IF(EO7="-","【-】","【"&amp;SUBSTITUTE(TEXT(EO7,"#,##0.00"),"-","△")&amp;"】"))</f>
        <v>【0.02】</v>
      </c>
    </row>
    <row r="7" spans="1:148" s="22" customFormat="1" x14ac:dyDescent="0.2">
      <c r="A7" s="14"/>
      <c r="B7" s="23">
        <v>2023</v>
      </c>
      <c r="C7" s="23">
        <v>83020</v>
      </c>
      <c r="D7" s="23">
        <v>46</v>
      </c>
      <c r="E7" s="23">
        <v>17</v>
      </c>
      <c r="F7" s="23">
        <v>5</v>
      </c>
      <c r="G7" s="23">
        <v>0</v>
      </c>
      <c r="H7" s="23" t="s">
        <v>96</v>
      </c>
      <c r="I7" s="23" t="s">
        <v>97</v>
      </c>
      <c r="J7" s="23" t="s">
        <v>98</v>
      </c>
      <c r="K7" s="23" t="s">
        <v>99</v>
      </c>
      <c r="L7" s="23" t="s">
        <v>100</v>
      </c>
      <c r="M7" s="23" t="s">
        <v>101</v>
      </c>
      <c r="N7" s="24" t="s">
        <v>102</v>
      </c>
      <c r="O7" s="24">
        <v>76.88</v>
      </c>
      <c r="P7" s="24">
        <v>12.28</v>
      </c>
      <c r="Q7" s="24">
        <v>100</v>
      </c>
      <c r="R7" s="24">
        <v>3300</v>
      </c>
      <c r="S7" s="24">
        <v>30784</v>
      </c>
      <c r="T7" s="24">
        <v>121.58</v>
      </c>
      <c r="U7" s="24">
        <v>253.2</v>
      </c>
      <c r="V7" s="24">
        <v>3756</v>
      </c>
      <c r="W7" s="24">
        <v>3.18</v>
      </c>
      <c r="X7" s="24">
        <v>1181.1300000000001</v>
      </c>
      <c r="Y7" s="24" t="s">
        <v>102</v>
      </c>
      <c r="Z7" s="24">
        <v>107.15</v>
      </c>
      <c r="AA7" s="24">
        <v>104.26</v>
      </c>
      <c r="AB7" s="24">
        <v>104.62</v>
      </c>
      <c r="AC7" s="24">
        <v>103.69</v>
      </c>
      <c r="AD7" s="24" t="s">
        <v>102</v>
      </c>
      <c r="AE7" s="24">
        <v>106.37</v>
      </c>
      <c r="AF7" s="24">
        <v>106.07</v>
      </c>
      <c r="AG7" s="24">
        <v>105.5</v>
      </c>
      <c r="AH7" s="24">
        <v>106.35</v>
      </c>
      <c r="AI7" s="24">
        <v>104.44</v>
      </c>
      <c r="AJ7" s="24" t="s">
        <v>102</v>
      </c>
      <c r="AK7" s="24">
        <v>0</v>
      </c>
      <c r="AL7" s="24">
        <v>0</v>
      </c>
      <c r="AM7" s="24">
        <v>0</v>
      </c>
      <c r="AN7" s="24">
        <v>0</v>
      </c>
      <c r="AO7" s="24" t="s">
        <v>102</v>
      </c>
      <c r="AP7" s="24">
        <v>139.02000000000001</v>
      </c>
      <c r="AQ7" s="24">
        <v>132.04</v>
      </c>
      <c r="AR7" s="24">
        <v>145.43</v>
      </c>
      <c r="AS7" s="24">
        <v>129.88999999999999</v>
      </c>
      <c r="AT7" s="24">
        <v>124.06</v>
      </c>
      <c r="AU7" s="24" t="s">
        <v>102</v>
      </c>
      <c r="AV7" s="24">
        <v>31.57</v>
      </c>
      <c r="AW7" s="24">
        <v>46.38</v>
      </c>
      <c r="AX7" s="24">
        <v>62.11</v>
      </c>
      <c r="AY7" s="24">
        <v>68.319999999999993</v>
      </c>
      <c r="AZ7" s="24" t="s">
        <v>102</v>
      </c>
      <c r="BA7" s="24">
        <v>29.13</v>
      </c>
      <c r="BB7" s="24">
        <v>35.69</v>
      </c>
      <c r="BC7" s="24">
        <v>38.4</v>
      </c>
      <c r="BD7" s="24">
        <v>44.04</v>
      </c>
      <c r="BE7" s="24">
        <v>42.02</v>
      </c>
      <c r="BF7" s="24" t="s">
        <v>102</v>
      </c>
      <c r="BG7" s="24">
        <v>0</v>
      </c>
      <c r="BH7" s="24">
        <v>0</v>
      </c>
      <c r="BI7" s="24">
        <v>0</v>
      </c>
      <c r="BJ7" s="24">
        <v>0</v>
      </c>
      <c r="BK7" s="24" t="s">
        <v>102</v>
      </c>
      <c r="BL7" s="24">
        <v>867.83</v>
      </c>
      <c r="BM7" s="24">
        <v>791.76</v>
      </c>
      <c r="BN7" s="24">
        <v>900.82</v>
      </c>
      <c r="BO7" s="24">
        <v>839.21</v>
      </c>
      <c r="BP7" s="24">
        <v>785.1</v>
      </c>
      <c r="BQ7" s="24" t="s">
        <v>102</v>
      </c>
      <c r="BR7" s="24">
        <v>37.9</v>
      </c>
      <c r="BS7" s="24">
        <v>37.380000000000003</v>
      </c>
      <c r="BT7" s="24">
        <v>34.81</v>
      </c>
      <c r="BU7" s="24">
        <v>38.43</v>
      </c>
      <c r="BV7" s="24" t="s">
        <v>102</v>
      </c>
      <c r="BW7" s="24">
        <v>57.08</v>
      </c>
      <c r="BX7" s="24">
        <v>56.26</v>
      </c>
      <c r="BY7" s="24">
        <v>52.94</v>
      </c>
      <c r="BZ7" s="24">
        <v>52.05</v>
      </c>
      <c r="CA7" s="24">
        <v>56.93</v>
      </c>
      <c r="CB7" s="24" t="s">
        <v>102</v>
      </c>
      <c r="CC7" s="24">
        <v>357.29</v>
      </c>
      <c r="CD7" s="24">
        <v>351.39</v>
      </c>
      <c r="CE7" s="24">
        <v>382.1</v>
      </c>
      <c r="CF7" s="24">
        <v>347.18</v>
      </c>
      <c r="CG7" s="24" t="s">
        <v>102</v>
      </c>
      <c r="CH7" s="24">
        <v>274.99</v>
      </c>
      <c r="CI7" s="24">
        <v>282.08999999999997</v>
      </c>
      <c r="CJ7" s="24">
        <v>303.27999999999997</v>
      </c>
      <c r="CK7" s="24">
        <v>301.86</v>
      </c>
      <c r="CL7" s="24">
        <v>271.14999999999998</v>
      </c>
      <c r="CM7" s="24" t="s">
        <v>102</v>
      </c>
      <c r="CN7" s="24">
        <v>46.5</v>
      </c>
      <c r="CO7" s="24">
        <v>47.11</v>
      </c>
      <c r="CP7" s="24">
        <v>46.8</v>
      </c>
      <c r="CQ7" s="24">
        <v>45.93</v>
      </c>
      <c r="CR7" s="24" t="s">
        <v>102</v>
      </c>
      <c r="CS7" s="24">
        <v>54.83</v>
      </c>
      <c r="CT7" s="24">
        <v>66.53</v>
      </c>
      <c r="CU7" s="24">
        <v>52.35</v>
      </c>
      <c r="CV7" s="24">
        <v>46.25</v>
      </c>
      <c r="CW7" s="24">
        <v>49.87</v>
      </c>
      <c r="CX7" s="24" t="s">
        <v>102</v>
      </c>
      <c r="CY7" s="24">
        <v>90.58</v>
      </c>
      <c r="CZ7" s="24">
        <v>90.87</v>
      </c>
      <c r="DA7" s="24">
        <v>90.79</v>
      </c>
      <c r="DB7" s="24">
        <v>91.11</v>
      </c>
      <c r="DC7" s="24" t="s">
        <v>102</v>
      </c>
      <c r="DD7" s="24">
        <v>84.7</v>
      </c>
      <c r="DE7" s="24">
        <v>84.67</v>
      </c>
      <c r="DF7" s="24">
        <v>84.39</v>
      </c>
      <c r="DG7" s="24">
        <v>83.96</v>
      </c>
      <c r="DH7" s="24">
        <v>87.54</v>
      </c>
      <c r="DI7" s="24" t="s">
        <v>102</v>
      </c>
      <c r="DJ7" s="24">
        <v>3.67</v>
      </c>
      <c r="DK7" s="24">
        <v>7.34</v>
      </c>
      <c r="DL7" s="24">
        <v>10.64</v>
      </c>
      <c r="DM7" s="24">
        <v>13.88</v>
      </c>
      <c r="DN7" s="24" t="s">
        <v>102</v>
      </c>
      <c r="DO7" s="24">
        <v>20.34</v>
      </c>
      <c r="DP7" s="24">
        <v>21.85</v>
      </c>
      <c r="DQ7" s="24">
        <v>25.19</v>
      </c>
      <c r="DR7" s="24">
        <v>25.46</v>
      </c>
      <c r="DS7" s="24">
        <v>28.42</v>
      </c>
      <c r="DT7" s="24" t="s">
        <v>102</v>
      </c>
      <c r="DU7" s="24">
        <v>0</v>
      </c>
      <c r="DV7" s="24">
        <v>0</v>
      </c>
      <c r="DW7" s="24">
        <v>0</v>
      </c>
      <c r="DX7" s="24">
        <v>0</v>
      </c>
      <c r="DY7" s="24" t="s">
        <v>102</v>
      </c>
      <c r="DZ7" s="24">
        <v>0</v>
      </c>
      <c r="EA7" s="24">
        <v>0</v>
      </c>
      <c r="EB7" s="24">
        <v>0</v>
      </c>
      <c r="EC7" s="24">
        <v>0.19</v>
      </c>
      <c r="ED7" s="24">
        <v>0.08</v>
      </c>
      <c r="EE7" s="24" t="s">
        <v>102</v>
      </c>
      <c r="EF7" s="24">
        <v>0</v>
      </c>
      <c r="EG7" s="24">
        <v>0</v>
      </c>
      <c r="EH7" s="24">
        <v>0</v>
      </c>
      <c r="EI7" s="24">
        <v>0</v>
      </c>
      <c r="EJ7" s="24" t="s">
        <v>102</v>
      </c>
      <c r="EK7" s="24">
        <v>0.25</v>
      </c>
      <c r="EL7" s="24">
        <v>0.05</v>
      </c>
      <c r="EM7" s="24">
        <v>0.03</v>
      </c>
      <c r="EN7" s="24">
        <v>0.03</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111</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PC33022</cp:lastModifiedBy>
  <cp:lastPrinted>2025-02-03T05:53:30Z</cp:lastPrinted>
  <dcterms:created xsi:type="dcterms:W3CDTF">2025-01-24T07:16:22Z</dcterms:created>
  <dcterms:modified xsi:type="dcterms:W3CDTF">2025-02-03T06:09:33Z</dcterms:modified>
  <cp:category/>
</cp:coreProperties>
</file>