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codeName="ThisWorkbook"/>
  <mc:AlternateContent xmlns:mc="http://schemas.openxmlformats.org/markup-compatibility/2006">
    <mc:Choice Requires="x15">
      <x15ac:absPath xmlns:x15ac="http://schemas.microsoft.com/office/spreadsheetml/2010/11/ac" url="\\fs01\suidou\★業務グループ（本多）\11_業務関係（長洲）\00_財政課\07_令和07年度\080119_【財政課〆切　1月27日（火）】公営企業に係る経営比較分析表（令和６年度決算）の分析等について　\"/>
    </mc:Choice>
  </mc:AlternateContent>
  <xr:revisionPtr revIDLastSave="0" documentId="13_ncr:1_{A7217263-2A70-4D78-9533-05A26AE4E150}" xr6:coauthVersionLast="36" xr6:coauthVersionMax="47" xr10:uidLastSave="{00000000-0000-0000-0000-000000000000}"/>
  <workbookProtection workbookAlgorithmName="SHA-512" workbookHashValue="c/MVyKmKTbz51bJhdy1lSAzifn7cltGwvncTo25ninhOOuQLKhTWidu/unrC3K9lIQUaIIbR3JS0u8yc1H0T8g==" workbookSaltValue="Qu2iYR8v2QhH2D2Ah1bDfQ==" workbookSpinCount="100000" lockStructure="1"/>
  <bookViews>
    <workbookView xWindow="0" yWindow="0" windowWidth="15285" windowHeight="46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<sst xmlns="http://schemas.openxmlformats.org/spreadsheetml/2006/main" count="228" uniqueCount="113">
  <si>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</si>
  <si>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</si>
  <si>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</si>
  <si>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</si>
  <si>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</si>
  <si>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</si>
  <si>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</si>
  <si>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</si>
  <si>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</si>
  <si>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</si>
  <si>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</si>
  <si>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</si>
  <si>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</si>
  <si>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</si>
  <si>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</si>
  <si>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</si>
  <si>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</si>
  <si>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</si>
  <si>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</si>
  <si>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</si>
  <si>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</si>
  <si>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</si>
  <si>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</si>
  <si>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</si>
  <si>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</si>
  <si>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</si>
  <si>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</si>
  <si>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</si>
  <si>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</si>
  <si>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</si>
  <si>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</si>
  <si>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</si>
  <si>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</si>
  <si>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</si>
  <si>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</si>
  <si>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</si>
  <si>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</si>
  <si>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</si>
  <si>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</si>
  <si>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</si>
  <si>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</si>
  <si>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</si>
  <si>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</si>
  <si>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</si>
  <si>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</si>
  <si>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</si>
  <si>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</si>
  <si>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</si>
  <si>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</si>
  <si>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</si>
  <si>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</si>
  <si>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</si>
  <si>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</si>
  <si>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</si>
  <si>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</si>
  <si>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</si>
  <si>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</si>
  <si>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</si>
  <si>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</si>
  <si>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</si>
  <si>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</si>
  <si>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</si>
  <si>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</si>
  <si>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</si>
  <si>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</si>
  <si>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</si>
  <si>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</si>
  <si>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</si>
  <si>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</si>
  <si>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</si>
  <si>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</si>
  <si>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</si>
  <si>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</si>
  <si>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</si>
  <si>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</si>
  <si>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</si>
  <si>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</si>
  <si>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</si>
  <si>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</si>
  <si>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</si>
  <si>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</si>
  <si>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</si>
  <si>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</si>
  <si>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</si>
  <si>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</si>
  <si>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</si>
  <si>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</si>
  <si>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</si>
  <si>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</si>
  <si>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</si>
  <si>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</si>
  <si>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</si>
  <si>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</si>
  <si>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</si>
  <si>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</si>
  <si>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</si>
  <si>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</si>
  <si>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</si>
  <si>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</si>
  <si>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</si>
  <si>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</si>
  <si>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</si>
  <si>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</si>
  <si>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</si>
  <si>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</si>
  <si>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</si>
  <si>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</si>
  <si>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</si>
  <si>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</si>
  <si>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</si>
  <si>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①有形固定資産償却率は、増加傾向にあり、施設の老朽化が進行していると考えられ、類似団体平均値と比較すると高い数値である。
②管路経年化率は、類似団体平均値と比較すると低い数値であり、法定耐用年数を経過した管路が少ないと考えられる。
③管路更新率は、類似団体平均値と比較すると高い数値であるが、道路改良等に併せた配水管の布設替えにより、一時的に管路の更新ペースが高くなったものである。
　浄・配水場施設及び管路の更新については、法定耐用年数を経過したものについて、施設更新計画に基づき、継続的に更新していくことが必要であり、また、更新投資等に充てる財源の確保等も求められる。</t>
    <phoneticPr fontId="4"/>
  </si>
  <si>
    <t>①経常収支比率及び⑤料金回収率は、共に100％を超えており、類似団体平均値を上回る。単年度収支は黒字を計上し、給水に係る費用も給水収益の収入で賄われているが、更なる費用削減や更新投資等に充てる財源の確保等、今後も健全経営を続けていくため、令和５年度に策定した「茨城町水道事業経営戦略」の進捗管理（事後検証）・更新を行っていく。
⑦施設利用率は、東日本大震災後に減少したが、類似団体平均値を上回る程度に回復してきた。水道加入率の動向や今後想定される人口減少等を踏まえ、適切な施設規模の把握が求められる。
⑧有収率は、減少傾向にあが、類似団体平均値と比較すると高い数値である。要因としては、漏水等が少ないことが考えられるが、石綿セメント管や法定耐用年数を超えた管路が残されており、施設更新計画に基づき管路の更新を行っていく。</t>
    <rPh sb="119" eb="121">
      <t>レイワ</t>
    </rPh>
    <phoneticPr fontId="4"/>
  </si>
  <si>
    <t>　浄水・配水場施設は、計画的に更新を進めていますが、浄水施設の建設から40年が経過したことにより、事業創設期に築造された施設の更新時期を迎えています。これに伴い、施設の長寿命化と計画的な更新を一層推進していく必要があります。
　また、管路施設については、石綿管の更新や耐震管への移行が重要な課題となっていますが、これらも更新計画に基づいて計画的に進めていく方針です。
　これらの施設更新には多額の費用が見込まれており、そのため財源の確保が求められます。今後は策定した水道事業経営戦略に基づき、更なる料金収入の確保や経費削減など、経営改善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</si>
</sst>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0.13</c:v>
                </c:pt>
                <c:pt idx="1">
                  <c:v>0.79</c:v>
                </c:pt>
                <c:pt idx="2">
                  <c:v>0.85</c:v>
                </c:pt>
                <c:pt idx="3">
                  <c:v>0.56999999999999995</c:v>
                </c:pt>
                <c:pt idx="4">
                  <c:v>0.98</c:v>
                </c:pt>
              </c:numCache>
            </c:numRef>
          </c:val>
          <c:extLst>
            <c:ext xmlns:c16="http://schemas.microsoft.com/office/drawing/2014/chart" uri="{C3380CC4-5D6E-409C-BE32-E72D297353CC}">
              <c16:uniqueId val="{00000000-E2A0-4A42-A008-8E024ADCA2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E2A0-4A42-A008-8E024ADCA2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56.92</c:v>
                </c:pt>
                <c:pt idx="1">
                  <c:v>56.55</c:v>
                </c:pt>
                <c:pt idx="2">
                  <c:v>57.56</c:v>
                </c:pt>
                <c:pt idx="3">
                  <c:v>56.69</c:v>
                </c:pt>
                <c:pt idx="4">
                  <c:v>57.4</c:v>
                </c:pt>
              </c:numCache>
            </c:numRef>
          </c:val>
          <c:extLst>
            <c:ext xmlns:c16="http://schemas.microsoft.com/office/drawing/2014/chart" uri="{C3380CC4-5D6E-409C-BE32-E72D297353CC}">
              <c16:uniqueId val="{00000000-6BDA-4788-A19B-99FA2902CA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BDA-4788-A19B-99FA2902CA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84.72</c:v>
                </c:pt>
                <c:pt idx="1">
                  <c:v>84.23</c:v>
                </c:pt>
                <c:pt idx="2">
                  <c:v>81.849999999999994</c:v>
                </c:pt>
                <c:pt idx="3">
                  <c:v>82.18</c:v>
                </c:pt>
                <c:pt idx="4">
                  <c:v>81.08</c:v>
                </c:pt>
              </c:numCache>
            </c:numRef>
          </c:val>
          <c:extLst>
            <c:ext xmlns:c16="http://schemas.microsoft.com/office/drawing/2014/chart" uri="{C3380CC4-5D6E-409C-BE32-E72D297353CC}">
              <c16:uniqueId val="{00000000-F5A9-43BC-AB90-46F43FDDB6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F5A9-43BC-AB90-46F43FDDB6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115.82</c:v>
                </c:pt>
                <c:pt idx="1">
                  <c:v>110.26</c:v>
                </c:pt>
                <c:pt idx="2">
                  <c:v>106.89</c:v>
                </c:pt>
                <c:pt idx="3">
                  <c:v>113.43</c:v>
                </c:pt>
                <c:pt idx="4">
                  <c:v>106.91</c:v>
                </c:pt>
              </c:numCache>
            </c:numRef>
          </c:val>
          <c:extLst>
            <c:ext xmlns:c16="http://schemas.microsoft.com/office/drawing/2014/chart" uri="{C3380CC4-5D6E-409C-BE32-E72D297353CC}">
              <c16:uniqueId val="{00000000-8AF6-404F-8B85-2263E776A3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8AF6-404F-8B85-2263E776A3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54.33</c:v>
                </c:pt>
                <c:pt idx="2">
                  <c:v>54.68</c:v>
                </c:pt>
                <c:pt idx="3">
                  <c:v>55.48</c:v>
                </c:pt>
                <c:pt idx="4">
                  <c:v>55.39</c:v>
                </c:pt>
              </c:numCache>
            </c:numRef>
          </c:val>
          <c:extLst>
            <c:ext xmlns:c16="http://schemas.microsoft.com/office/drawing/2014/chart" uri="{C3380CC4-5D6E-409C-BE32-E72D297353CC}">
              <c16:uniqueId val="{00000000-FA92-471C-94DA-39098C101F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A92-471C-94DA-39098C101F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5.76</c:v>
                </c:pt>
                <c:pt idx="1">
                  <c:v>6.53</c:v>
                </c:pt>
                <c:pt idx="2">
                  <c:v>7.38</c:v>
                </c:pt>
                <c:pt idx="3">
                  <c:v>7.51</c:v>
                </c:pt>
                <c:pt idx="4">
                  <c:v>7.79</c:v>
                </c:pt>
              </c:numCache>
            </c:numRef>
          </c:val>
          <c:extLst>
            <c:ext xmlns:c16="http://schemas.microsoft.com/office/drawing/2014/chart" uri="{C3380CC4-5D6E-409C-BE32-E72D297353CC}">
              <c16:uniqueId val="{00000000-5D47-4BB3-B4A4-5CF5B37D45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D47-4BB3-B4A4-5CF5B37D45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BF-4EAF-BA02-4CC0135D02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5BF-4EAF-BA02-4CC0135D02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312.66000000000003</c:v>
                </c:pt>
                <c:pt idx="1">
                  <c:v>356.75</c:v>
                </c:pt>
                <c:pt idx="2">
                  <c:v>341.51</c:v>
                </c:pt>
                <c:pt idx="3">
                  <c:v>366.62</c:v>
                </c:pt>
                <c:pt idx="4">
                  <c:v>415.38</c:v>
                </c:pt>
              </c:numCache>
            </c:numRef>
          </c:val>
          <c:extLst>
            <c:ext xmlns:c16="http://schemas.microsoft.com/office/drawing/2014/chart" uri="{C3380CC4-5D6E-409C-BE32-E72D297353CC}">
              <c16:uniqueId val="{00000000-A9AD-4C17-ACBD-0271EE1E27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9AD-4C17-ACBD-0271EE1E27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342.86</c:v>
                </c:pt>
                <c:pt idx="1">
                  <c:v>338.72</c:v>
                </c:pt>
                <c:pt idx="2">
                  <c:v>351.36</c:v>
                </c:pt>
                <c:pt idx="3">
                  <c:v>369.3</c:v>
                </c:pt>
                <c:pt idx="4">
                  <c:v>395.91</c:v>
                </c:pt>
              </c:numCache>
            </c:numRef>
          </c:val>
          <c:extLst>
            <c:ext xmlns:c16="http://schemas.microsoft.com/office/drawing/2014/chart" uri="{C3380CC4-5D6E-409C-BE32-E72D297353CC}">
              <c16:uniqueId val="{00000000-1346-4353-BA6E-DC370515D4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346-4353-BA6E-DC370515D4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115.84</c:v>
                </c:pt>
                <c:pt idx="1">
                  <c:v>109.72</c:v>
                </c:pt>
                <c:pt idx="2">
                  <c:v>105.65</c:v>
                </c:pt>
                <c:pt idx="3">
                  <c:v>108.66</c:v>
                </c:pt>
                <c:pt idx="4">
                  <c:v>105.92</c:v>
                </c:pt>
              </c:numCache>
            </c:numRef>
          </c:val>
          <c:extLst>
            <c:ext xmlns:c16="http://schemas.microsoft.com/office/drawing/2014/chart" uri="{C3380CC4-5D6E-409C-BE32-E72D297353CC}">
              <c16:uniqueId val="{00000000-D997-4CC7-855B-9F78B04D646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997-4CC7-855B-9F78B04D646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193.6</c:v>
                </c:pt>
                <c:pt idx="1">
                  <c:v>204.33</c:v>
                </c:pt>
                <c:pt idx="2">
                  <c:v>212.86</c:v>
                </c:pt>
                <c:pt idx="3">
                  <c:v>209.15</c:v>
                </c:pt>
                <c:pt idx="4">
                  <c:v>217.81</c:v>
                </c:pt>
              </c:numCache>
            </c:numRef>
          </c:val>
          <c:extLst>
            <c:ext xmlns:c16="http://schemas.microsoft.com/office/drawing/2014/chart" uri="{C3380CC4-5D6E-409C-BE32-E72D297353CC}">
              <c16:uniqueId val="{00000000-D629-4D64-9528-8ADB2471CCE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D629-4D64-9528-8ADB2471CCE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茨城町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30523</v>
      </c>
      <c r="AM8" s="44"/>
      <c r="AN8" s="44"/>
      <c r="AO8" s="44"/>
      <c r="AP8" s="44"/>
      <c r="AQ8" s="44"/>
      <c r="AR8" s="44"/>
      <c r="AS8" s="44"/>
      <c r="AT8" s="45">
        <f>データ!$S$6</f>
        <v>121.58</v>
      </c>
      <c r="AU8" s="46"/>
      <c r="AV8" s="46"/>
      <c r="AW8" s="46"/>
      <c r="AX8" s="46"/>
      <c r="AY8" s="46"/>
      <c r="AZ8" s="46"/>
      <c r="BA8" s="46"/>
      <c r="BB8" s="47">
        <f>データ!$T$6</f>
        <v>251.05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68.599999999999994</v>
      </c>
      <c r="J10" s="46"/>
      <c r="K10" s="46"/>
      <c r="L10" s="46"/>
      <c r="M10" s="46"/>
      <c r="N10" s="46"/>
      <c r="O10" s="80"/>
      <c r="P10" s="47">
        <f>データ!$P$6</f>
        <v>87.53</v>
      </c>
      <c r="Q10" s="47"/>
      <c r="R10" s="47"/>
      <c r="S10" s="47"/>
      <c r="T10" s="47"/>
      <c r="U10" s="47"/>
      <c r="V10" s="47"/>
      <c r="W10" s="44">
        <f>データ!$Q$6</f>
        <v>4169</v>
      </c>
      <c r="X10" s="44"/>
      <c r="Y10" s="44"/>
      <c r="Z10" s="44"/>
      <c r="AA10" s="44"/>
      <c r="AB10" s="44"/>
      <c r="AC10" s="44"/>
      <c r="AD10" s="2"/>
      <c r="AE10" s="2"/>
      <c r="AF10" s="2"/>
      <c r="AG10" s="2"/>
      <c r="AH10" s="2"/>
      <c r="AI10" s="2"/>
      <c r="AJ10" s="2"/>
      <c r="AK10" s="2"/>
      <c r="AL10" s="44">
        <f>データ!$U$6</f>
        <v>26537</v>
      </c>
      <c r="AM10" s="44"/>
      <c r="AN10" s="44"/>
      <c r="AO10" s="44"/>
      <c r="AP10" s="44"/>
      <c r="AQ10" s="44"/>
      <c r="AR10" s="44"/>
      <c r="AS10" s="44"/>
      <c r="AT10" s="45">
        <f>データ!$V$6</f>
        <v>121.64</v>
      </c>
      <c r="AU10" s="46"/>
      <c r="AV10" s="46"/>
      <c r="AW10" s="46"/>
      <c r="AX10" s="46"/>
      <c r="AY10" s="46"/>
      <c r="AZ10" s="46"/>
      <c r="BA10" s="46"/>
      <c r="BB10" s="47">
        <f>データ!$W$6</f>
        <v>218.16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qedSJ5VnVCdb3GnXyEjXHebwpbUn2/zJ3QiM+raVDhbdfk+jr9h/Tz5Qve3u9GPkRAkiRNsi9BfNBsQA8A15Q==" saltValue="XdQipiNx1jFeL0jojGnN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83020</v>
      </c>
      <c r="D6" s="20">
        <f t="shared" si="3"/>
        <v>46</v>
      </c>
      <c r="E6" s="20">
        <f t="shared" si="3"/>
        <v>1</v>
      </c>
      <c r="F6" s="20">
        <f t="shared" si="3"/>
        <v>0</v>
      </c>
      <c r="G6" s="20">
        <f t="shared" si="3"/>
        <v>1</v>
      </c>
      <c r="H6" s="20" t="str">
        <f t="shared" si="3"/>
        <v>茨城県　茨城町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68.599999999999994</v>
      </c>
      <c r="P6" s="21">
        <f t="shared" si="3"/>
        <v>87.53</v>
      </c>
      <c r="Q6" s="21">
        <f t="shared" si="3"/>
        <v>4169</v>
      </c>
      <c r="R6" s="21">
        <f t="shared" si="3"/>
        <v>30523</v>
      </c>
      <c r="S6" s="21">
        <f t="shared" si="3"/>
        <v>121.58</v>
      </c>
      <c r="T6" s="21">
        <f t="shared" si="3"/>
        <v>251.05</v>
      </c>
      <c r="U6" s="21">
        <f t="shared" si="3"/>
        <v>26537</v>
      </c>
      <c r="V6" s="21">
        <f t="shared" si="3"/>
        <v>121.64</v>
      </c>
      <c r="W6" s="21">
        <f t="shared" si="3"/>
        <v>218.16</v>
      </c>
      <c r="X6" s="22">
        <f>IF(X7="",NA(),X7)</f>
        <v>115.82</v>
      </c>
      <c r="Y6" s="22">
        <f t="shared" ref="Y6:AG6" si="4">IF(Y7="",NA(),Y7)</f>
        <v>110.26</v>
      </c>
      <c r="Z6" s="22">
        <f t="shared" si="4"/>
        <v>106.89</v>
      </c>
      <c r="AA6" s="22">
        <f t="shared" si="4"/>
        <v>113.43</v>
      </c>
      <c r="AB6" s="22">
        <f t="shared" si="4"/>
        <v>106.91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312.66000000000003</v>
      </c>
      <c r="AU6" s="22">
        <f t="shared" ref="AU6:BC6" si="6">IF(AU7="",NA(),AU7)</f>
        <v>356.75</v>
      </c>
      <c r="AV6" s="22">
        <f t="shared" si="6"/>
        <v>341.51</v>
      </c>
      <c r="AW6" s="22">
        <f t="shared" si="6"/>
        <v>366.62</v>
      </c>
      <c r="AX6" s="22">
        <f t="shared" si="6"/>
        <v>415.38</v>
      </c>
      <c r="AY6" s="22">
        <f t="shared" si="6"/>
        <v>367.55</v>
      </c>
      <c r="AZ6" s="22">
        <f t="shared" si="6"/>
        <v>378.56</v>
      </c>
      <c r="BA6" s="22">
        <f t="shared" si="6"/>
        <v>364.46</v>
      </c>
      <c r="BB6" s="22">
        <f t="shared" si="6"/>
        <v>338.89</v>
      </c>
      <c r="BC6" s="22">
        <f t="shared" si="6"/>
        <v>352.34</v>
      </c>
      <c r="BD6" s="21" t="str">
        <f>IF(BD7="","",IF(BD7="-","【-】","【"&amp;SUBSTITUTE(TEXT(BD7,"#,##0.00"),"-","△")&amp;"】"))</f>
        <v>【239.69】</v>
      </c>
      <c r="BE6" s="22">
        <f>IF(BE7="",NA(),BE7)</f>
        <v>342.86</v>
      </c>
      <c r="BF6" s="22">
        <f t="shared" ref="BF6:BN6" si="7">IF(BF7="",NA(),BF7)</f>
        <v>338.72</v>
      </c>
      <c r="BG6" s="22">
        <f t="shared" si="7"/>
        <v>351.36</v>
      </c>
      <c r="BH6" s="22">
        <f t="shared" si="7"/>
        <v>369.3</v>
      </c>
      <c r="BI6" s="22">
        <f t="shared" si="7"/>
        <v>395.91</v>
      </c>
      <c r="BJ6" s="22">
        <f t="shared" si="7"/>
        <v>418.68</v>
      </c>
      <c r="BK6" s="22">
        <f t="shared" si="7"/>
        <v>395.68</v>
      </c>
      <c r="BL6" s="22">
        <f t="shared" si="7"/>
        <v>403.72</v>
      </c>
      <c r="BM6" s="22">
        <f t="shared" si="7"/>
        <v>400.21</v>
      </c>
      <c r="BN6" s="22">
        <f t="shared" si="7"/>
        <v>391.13</v>
      </c>
      <c r="BO6" s="21" t="str">
        <f>IF(BO7="","",IF(BO7="-","【-】","【"&amp;SUBSTITUTE(TEXT(BO7,"#,##0.00"),"-","△")&amp;"】"))</f>
        <v>【264.86】</v>
      </c>
      <c r="BP6" s="22">
        <f>IF(BP7="",NA(),BP7)</f>
        <v>115.84</v>
      </c>
      <c r="BQ6" s="22">
        <f t="shared" ref="BQ6:BY6" si="8">IF(BQ7="",NA(),BQ7)</f>
        <v>109.72</v>
      </c>
      <c r="BR6" s="22">
        <f t="shared" si="8"/>
        <v>105.65</v>
      </c>
      <c r="BS6" s="22">
        <f t="shared" si="8"/>
        <v>108.66</v>
      </c>
      <c r="BT6" s="22">
        <f t="shared" si="8"/>
        <v>105.92</v>
      </c>
      <c r="BU6" s="22">
        <f t="shared" si="8"/>
        <v>94.78</v>
      </c>
      <c r="BV6" s="22">
        <f t="shared" si="8"/>
        <v>97.59</v>
      </c>
      <c r="BW6" s="22">
        <f t="shared" si="8"/>
        <v>92.17</v>
      </c>
      <c r="BX6" s="22">
        <f t="shared" si="8"/>
        <v>92.83</v>
      </c>
      <c r="BY6" s="22">
        <f t="shared" si="8"/>
        <v>92.16</v>
      </c>
      <c r="BZ6" s="21" t="str">
        <f>IF(BZ7="","",IF(BZ7="-","【-】","【"&amp;SUBSTITUTE(TEXT(BZ7,"#,##0.00"),"-","△")&amp;"】"))</f>
        <v>【97.59】</v>
      </c>
      <c r="CA6" s="22">
        <f>IF(CA7="",NA(),CA7)</f>
        <v>193.6</v>
      </c>
      <c r="CB6" s="22">
        <f t="shared" ref="CB6:CJ6" si="9">IF(CB7="",NA(),CB7)</f>
        <v>204.33</v>
      </c>
      <c r="CC6" s="22">
        <f t="shared" si="9"/>
        <v>212.86</v>
      </c>
      <c r="CD6" s="22">
        <f t="shared" si="9"/>
        <v>209.15</v>
      </c>
      <c r="CE6" s="22">
        <f t="shared" si="9"/>
        <v>217.81</v>
      </c>
      <c r="CF6" s="22">
        <f t="shared" si="9"/>
        <v>181.3</v>
      </c>
      <c r="CG6" s="22">
        <f t="shared" si="9"/>
        <v>181.71</v>
      </c>
      <c r="CH6" s="22">
        <f t="shared" si="9"/>
        <v>188.51</v>
      </c>
      <c r="CI6" s="22">
        <f t="shared" si="9"/>
        <v>189.43</v>
      </c>
      <c r="CJ6" s="22">
        <f t="shared" si="9"/>
        <v>196.75</v>
      </c>
      <c r="CK6" s="21" t="str">
        <f>IF(CK7="","",IF(CK7="-","【-】","【"&amp;SUBSTITUTE(TEXT(CK7,"#,##0.00"),"-","△")&amp;"】"))</f>
        <v>【181.66】</v>
      </c>
      <c r="CL6" s="22">
        <f>IF(CL7="",NA(),CL7)</f>
        <v>56.92</v>
      </c>
      <c r="CM6" s="22">
        <f t="shared" ref="CM6:CU6" si="10">IF(CM7="",NA(),CM7)</f>
        <v>56.55</v>
      </c>
      <c r="CN6" s="22">
        <f t="shared" si="10"/>
        <v>57.56</v>
      </c>
      <c r="CO6" s="22">
        <f t="shared" si="10"/>
        <v>56.69</v>
      </c>
      <c r="CP6" s="22">
        <f t="shared" si="10"/>
        <v>57.4</v>
      </c>
      <c r="CQ6" s="22">
        <f t="shared" si="10"/>
        <v>55.89</v>
      </c>
      <c r="CR6" s="22">
        <f t="shared" si="10"/>
        <v>55.72</v>
      </c>
      <c r="CS6" s="22">
        <f t="shared" si="10"/>
        <v>55.31</v>
      </c>
      <c r="CT6" s="22">
        <f t="shared" si="10"/>
        <v>55.14</v>
      </c>
      <c r="CU6" s="22">
        <f t="shared" si="10"/>
        <v>54.99</v>
      </c>
      <c r="CV6" s="21" t="str">
        <f>IF(CV7="","",IF(CV7="-","【-】","【"&amp;SUBSTITUTE(TEXT(CV7,"#,##0.00"),"-","△")&amp;"】"))</f>
        <v>【60.21】</v>
      </c>
      <c r="CW6" s="22">
        <f>IF(CW7="",NA(),CW7)</f>
        <v>84.72</v>
      </c>
      <c r="CX6" s="22">
        <f t="shared" ref="CX6:DF6" si="11">IF(CX7="",NA(),CX7)</f>
        <v>84.23</v>
      </c>
      <c r="CY6" s="22">
        <f t="shared" si="11"/>
        <v>81.849999999999994</v>
      </c>
      <c r="CZ6" s="22">
        <f t="shared" si="11"/>
        <v>82.18</v>
      </c>
      <c r="DA6" s="22">
        <f t="shared" si="11"/>
        <v>81.08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53.07</v>
      </c>
      <c r="DI6" s="22">
        <f t="shared" ref="DI6:DQ6" si="12">IF(DI7="",NA(),DI7)</f>
        <v>54.33</v>
      </c>
      <c r="DJ6" s="22">
        <f t="shared" si="12"/>
        <v>54.68</v>
      </c>
      <c r="DK6" s="22">
        <f t="shared" si="12"/>
        <v>55.48</v>
      </c>
      <c r="DL6" s="22">
        <f t="shared" si="12"/>
        <v>55.39</v>
      </c>
      <c r="DM6" s="22">
        <f t="shared" si="12"/>
        <v>50.63</v>
      </c>
      <c r="DN6" s="22">
        <f t="shared" si="12"/>
        <v>51.29</v>
      </c>
      <c r="DO6" s="22">
        <f t="shared" si="12"/>
        <v>52.2</v>
      </c>
      <c r="DP6" s="22">
        <f t="shared" si="12"/>
        <v>52.7</v>
      </c>
      <c r="DQ6" s="22">
        <f t="shared" si="12"/>
        <v>53.48</v>
      </c>
      <c r="DR6" s="21" t="str">
        <f>IF(DR7="","",IF(DR7="-","【-】","【"&amp;SUBSTITUTE(TEXT(DR7,"#,##0.00"),"-","△")&amp;"】"))</f>
        <v>【52.41】</v>
      </c>
      <c r="DS6" s="22">
        <f>IF(DS7="",NA(),DS7)</f>
        <v>5.76</v>
      </c>
      <c r="DT6" s="22">
        <f t="shared" ref="DT6:EB6" si="13">IF(DT7="",NA(),DT7)</f>
        <v>6.53</v>
      </c>
      <c r="DU6" s="22">
        <f t="shared" si="13"/>
        <v>7.38</v>
      </c>
      <c r="DV6" s="22">
        <f t="shared" si="13"/>
        <v>7.51</v>
      </c>
      <c r="DW6" s="22">
        <f t="shared" si="13"/>
        <v>7.79</v>
      </c>
      <c r="DX6" s="22">
        <f t="shared" si="13"/>
        <v>18.28</v>
      </c>
      <c r="DY6" s="22">
        <f t="shared" si="13"/>
        <v>19.61</v>
      </c>
      <c r="DZ6" s="22">
        <f t="shared" si="13"/>
        <v>20.73</v>
      </c>
      <c r="EA6" s="22">
        <f t="shared" si="13"/>
        <v>22.86</v>
      </c>
      <c r="EB6" s="22">
        <f t="shared" si="13"/>
        <v>24.31</v>
      </c>
      <c r="EC6" s="21" t="str">
        <f>IF(EC7="","",IF(EC7="-","【-】","【"&amp;SUBSTITUTE(TEXT(EC7,"#,##0.00"),"-","△")&amp;"】"))</f>
        <v>【26.78】</v>
      </c>
      <c r="ED6" s="22">
        <f>IF(ED7="",NA(),ED7)</f>
        <v>0.13</v>
      </c>
      <c r="EE6" s="22">
        <f t="shared" ref="EE6:EM6" si="14">IF(EE7="",NA(),EE7)</f>
        <v>0.79</v>
      </c>
      <c r="EF6" s="22">
        <f t="shared" si="14"/>
        <v>0.85</v>
      </c>
      <c r="EG6" s="22">
        <f t="shared" si="14"/>
        <v>0.56999999999999995</v>
      </c>
      <c r="EH6" s="22">
        <f t="shared" si="14"/>
        <v>0.98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83020</v>
      </c>
      <c r="D7" s="24">
        <v>46</v>
      </c>
      <c r="E7" s="24">
        <v>1</v>
      </c>
      <c r="F7" s="24">
        <v>0</v>
      </c>
      <c r="G7" s="24">
        <v>1</v>
      </c>
      <c r="H7" s="24" t="s">
        <v>93</v>
      </c>
      <c r="I7" s="24" t="s">
        <v>94</v>
      </c>
      <c r="J7" s="24" t="s">
        <v>95</v>
      </c>
      <c r="K7" s="24" t="s">
        <v>96</v>
      </c>
      <c r="L7" s="24" t="s">
        <v>97</v>
      </c>
      <c r="M7" s="24" t="s">
        <v>98</v>
      </c>
      <c r="N7" s="25" t="s">
        <v>99</v>
      </c>
      <c r="O7" s="25">
        <v>68.599999999999994</v>
      </c>
      <c r="P7" s="25">
        <v>87.53</v>
      </c>
      <c r="Q7" s="25">
        <v>4169</v>
      </c>
      <c r="R7" s="25">
        <v>30523</v>
      </c>
      <c r="S7" s="25">
        <v>121.58</v>
      </c>
      <c r="T7" s="25">
        <v>251.05</v>
      </c>
      <c r="U7" s="25">
        <v>26537</v>
      </c>
      <c r="V7" s="25">
        <v>121.64</v>
      </c>
      <c r="W7" s="25">
        <v>218.16</v>
      </c>
      <c r="X7" s="25">
        <v>115.82</v>
      </c>
      <c r="Y7" s="25">
        <v>110.26</v>
      </c>
      <c r="Z7" s="25">
        <v>106.89</v>
      </c>
      <c r="AA7" s="25">
        <v>113.43</v>
      </c>
      <c r="AB7" s="25">
        <v>106.91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312.66000000000003</v>
      </c>
      <c r="AU7" s="25">
        <v>356.75</v>
      </c>
      <c r="AV7" s="25">
        <v>341.51</v>
      </c>
      <c r="AW7" s="25">
        <v>366.62</v>
      </c>
      <c r="AX7" s="25">
        <v>415.38</v>
      </c>
      <c r="AY7" s="25">
        <v>367.55</v>
      </c>
      <c r="AZ7" s="25">
        <v>378.56</v>
      </c>
      <c r="BA7" s="25">
        <v>364.46</v>
      </c>
      <c r="BB7" s="25">
        <v>338.89</v>
      </c>
      <c r="BC7" s="25">
        <v>352.34</v>
      </c>
      <c r="BD7" s="25">
        <v>239.69</v>
      </c>
      <c r="BE7" s="25">
        <v>342.86</v>
      </c>
      <c r="BF7" s="25">
        <v>338.72</v>
      </c>
      <c r="BG7" s="25">
        <v>351.36</v>
      </c>
      <c r="BH7" s="25">
        <v>369.3</v>
      </c>
      <c r="BI7" s="25">
        <v>395.91</v>
      </c>
      <c r="BJ7" s="25">
        <v>418.68</v>
      </c>
      <c r="BK7" s="25">
        <v>395.68</v>
      </c>
      <c r="BL7" s="25">
        <v>403.72</v>
      </c>
      <c r="BM7" s="25">
        <v>400.21</v>
      </c>
      <c r="BN7" s="25">
        <v>391.13</v>
      </c>
      <c r="BO7" s="25">
        <v>264.86</v>
      </c>
      <c r="BP7" s="25">
        <v>115.84</v>
      </c>
      <c r="BQ7" s="25">
        <v>109.72</v>
      </c>
      <c r="BR7" s="25">
        <v>105.65</v>
      </c>
      <c r="BS7" s="25">
        <v>108.66</v>
      </c>
      <c r="BT7" s="25">
        <v>105.92</v>
      </c>
      <c r="BU7" s="25">
        <v>94.78</v>
      </c>
      <c r="BV7" s="25">
        <v>97.59</v>
      </c>
      <c r="BW7" s="25">
        <v>92.17</v>
      </c>
      <c r="BX7" s="25">
        <v>92.83</v>
      </c>
      <c r="BY7" s="25">
        <v>92.16</v>
      </c>
      <c r="BZ7" s="25">
        <v>97.59</v>
      </c>
      <c r="CA7" s="25">
        <v>193.6</v>
      </c>
      <c r="CB7" s="25">
        <v>204.33</v>
      </c>
      <c r="CC7" s="25">
        <v>212.86</v>
      </c>
      <c r="CD7" s="25">
        <v>209.15</v>
      </c>
      <c r="CE7" s="25">
        <v>217.81</v>
      </c>
      <c r="CF7" s="25">
        <v>181.3</v>
      </c>
      <c r="CG7" s="25">
        <v>181.71</v>
      </c>
      <c r="CH7" s="25">
        <v>188.51</v>
      </c>
      <c r="CI7" s="25">
        <v>189.43</v>
      </c>
      <c r="CJ7" s="25">
        <v>196.75</v>
      </c>
      <c r="CK7" s="25">
        <v>181.66</v>
      </c>
      <c r="CL7" s="25">
        <v>56.92</v>
      </c>
      <c r="CM7" s="25">
        <v>56.55</v>
      </c>
      <c r="CN7" s="25">
        <v>57.56</v>
      </c>
      <c r="CO7" s="25">
        <v>56.69</v>
      </c>
      <c r="CP7" s="25">
        <v>57.4</v>
      </c>
      <c r="CQ7" s="25">
        <v>55.89</v>
      </c>
      <c r="CR7" s="25">
        <v>55.72</v>
      </c>
      <c r="CS7" s="25">
        <v>55.31</v>
      </c>
      <c r="CT7" s="25">
        <v>55.14</v>
      </c>
      <c r="CU7" s="25">
        <v>54.99</v>
      </c>
      <c r="CV7" s="25">
        <v>60.21</v>
      </c>
      <c r="CW7" s="25">
        <v>84.72</v>
      </c>
      <c r="CX7" s="25">
        <v>84.23</v>
      </c>
      <c r="CY7" s="25">
        <v>81.849999999999994</v>
      </c>
      <c r="CZ7" s="25">
        <v>82.18</v>
      </c>
      <c r="DA7" s="25">
        <v>81.08</v>
      </c>
      <c r="DB7" s="25">
        <v>81.27</v>
      </c>
      <c r="DC7" s="25">
        <v>81.260000000000005</v>
      </c>
      <c r="DD7" s="25">
        <v>80.36</v>
      </c>
      <c r="DE7" s="25">
        <v>80.13</v>
      </c>
      <c r="DF7" s="25">
        <v>79.34</v>
      </c>
      <c r="DG7" s="25">
        <v>89.21</v>
      </c>
      <c r="DH7" s="25">
        <v>53.07</v>
      </c>
      <c r="DI7" s="25">
        <v>54.33</v>
      </c>
      <c r="DJ7" s="25">
        <v>54.68</v>
      </c>
      <c r="DK7" s="25">
        <v>55.48</v>
      </c>
      <c r="DL7" s="25">
        <v>55.39</v>
      </c>
      <c r="DM7" s="25">
        <v>50.63</v>
      </c>
      <c r="DN7" s="25">
        <v>51.29</v>
      </c>
      <c r="DO7" s="25">
        <v>52.2</v>
      </c>
      <c r="DP7" s="25">
        <v>52.7</v>
      </c>
      <c r="DQ7" s="25">
        <v>53.48</v>
      </c>
      <c r="DR7" s="25">
        <v>52.41</v>
      </c>
      <c r="DS7" s="25">
        <v>5.76</v>
      </c>
      <c r="DT7" s="25">
        <v>6.53</v>
      </c>
      <c r="DU7" s="25">
        <v>7.38</v>
      </c>
      <c r="DV7" s="25">
        <v>7.51</v>
      </c>
      <c r="DW7" s="25">
        <v>7.79</v>
      </c>
      <c r="DX7" s="25">
        <v>18.28</v>
      </c>
      <c r="DY7" s="25">
        <v>19.61</v>
      </c>
      <c r="DZ7" s="25">
        <v>20.73</v>
      </c>
      <c r="EA7" s="25">
        <v>22.86</v>
      </c>
      <c r="EB7" s="25">
        <v>24.31</v>
      </c>
      <c r="EC7" s="25">
        <v>26.78</v>
      </c>
      <c r="ED7" s="25">
        <v>0.13</v>
      </c>
      <c r="EE7" s="25">
        <v>0.79</v>
      </c>
      <c r="EF7" s="25">
        <v>0.85</v>
      </c>
      <c r="EG7" s="25">
        <v>0.56999999999999995</v>
      </c>
      <c r="EH7" s="25">
        <v>0.98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水道課/長洲　卓志</cp:lastModifiedBy>
  <dcterms:created xsi:type="dcterms:W3CDTF">2025-12-12T09:13:06Z</dcterms:created>
  <dcterms:modified xsi:type="dcterms:W3CDTF">2026-01-21T00:53:31Z</dcterms:modified>
  <cp:category/>
</cp:coreProperties>
</file>